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Công nợ " sheetId="1" r:id="rId1"/>
    <sheet name="T08.25" sheetId="31" r:id="rId2"/>
    <sheet name="T07.25" sheetId="26" r:id="rId3"/>
    <sheet name="T06.25" sheetId="27" r:id="rId4"/>
    <sheet name="T05.25" sheetId="29" r:id="rId5"/>
    <sheet name="T04.25" sheetId="28" r:id="rId6"/>
    <sheet name="T03.25" sheetId="30" r:id="rId7"/>
    <sheet name="T02.2025" sheetId="20" r:id="rId8"/>
    <sheet name="T4-8" sheetId="2" state="hidden" r:id="rId9"/>
    <sheet name="T9" sheetId="3" state="hidden" r:id="rId10"/>
    <sheet name="T10" sheetId="4" state="hidden" r:id="rId11"/>
    <sheet name="T11+12" sheetId="5" state="hidden" r:id="rId12"/>
    <sheet name="T01.2025" sheetId="17" r:id="rId13"/>
    <sheet name="T12.2024" sheetId="18" state="hidden" r:id="rId14"/>
    <sheet name="T11.2024" sheetId="16" state="hidden" r:id="rId15"/>
    <sheet name="T10.2024" sheetId="15" state="hidden" r:id="rId16"/>
    <sheet name="T09.2024" sheetId="14" state="hidden" r:id="rId17"/>
    <sheet name="T08.2024" sheetId="13" state="hidden" r:id="rId18"/>
    <sheet name="T07.2024" sheetId="12" state="hidden" r:id="rId19"/>
    <sheet name="T06.2024" sheetId="11" state="hidden" r:id="rId20"/>
    <sheet name="T05.2024" sheetId="10" state="hidden" r:id="rId21"/>
    <sheet name="T04.2024" sheetId="9" state="hidden" r:id="rId22"/>
    <sheet name="T03.2024" sheetId="8" state="hidden" r:id="rId23"/>
    <sheet name="T02.2024" sheetId="7" state="hidden" r:id="rId24"/>
    <sheet name="T01.2024" sheetId="6" state="hidden" r:id="rId25"/>
  </sheets>
  <definedNames>
    <definedName name="_xlnm._FilterDatabase" localSheetId="8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1" l="1"/>
  <c r="H24" i="31"/>
  <c r="H15" i="31"/>
  <c r="I11" i="1" l="1"/>
  <c r="E20" i="31"/>
  <c r="H19" i="31"/>
  <c r="H17" i="31"/>
  <c r="H16" i="31"/>
  <c r="H14" i="31"/>
  <c r="H13" i="31"/>
  <c r="H12" i="31"/>
  <c r="H11" i="31"/>
  <c r="H10" i="31"/>
  <c r="H9" i="31"/>
  <c r="H8" i="31"/>
  <c r="H7" i="31"/>
  <c r="H6" i="31"/>
  <c r="H5" i="31"/>
  <c r="H4" i="31"/>
  <c r="G20" i="31" l="1"/>
  <c r="H20" i="26"/>
  <c r="G20" i="26"/>
  <c r="E20" i="26"/>
  <c r="H18" i="31" l="1"/>
  <c r="H20" i="31" s="1"/>
  <c r="H22" i="31" s="1"/>
  <c r="H26" i="26"/>
  <c r="G26" i="26"/>
  <c r="E26" i="26"/>
  <c r="H25" i="26"/>
  <c r="H24" i="26"/>
  <c r="H23" i="26"/>
  <c r="H23" i="31" l="1"/>
  <c r="G21" i="30"/>
  <c r="E21" i="30"/>
  <c r="H22" i="30" s="1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1" i="30" s="1"/>
  <c r="H25" i="31" l="1"/>
  <c r="H23" i="30"/>
  <c r="H24" i="30"/>
  <c r="H25" i="30"/>
  <c r="H26" i="30" s="1"/>
  <c r="H25" i="29" l="1"/>
  <c r="G24" i="29"/>
  <c r="E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24" i="29" s="1"/>
  <c r="H27" i="29" l="1"/>
  <c r="H26" i="29"/>
  <c r="H28" i="29" l="1"/>
  <c r="H29" i="29" s="1"/>
  <c r="G26" i="28"/>
  <c r="E26" i="28"/>
  <c r="H27" i="28" s="1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6" i="28" s="1"/>
  <c r="H29" i="28" l="1"/>
  <c r="H28" i="28"/>
  <c r="H30" i="28"/>
  <c r="H31" i="28" s="1"/>
  <c r="H22" i="27" l="1"/>
  <c r="G21" i="27"/>
  <c r="E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21" i="27" s="1"/>
  <c r="H24" i="27" l="1"/>
  <c r="H23" i="27"/>
  <c r="H25" i="27"/>
  <c r="H26" i="27" s="1"/>
  <c r="H27" i="26" l="1"/>
  <c r="H22" i="26"/>
  <c r="H21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9" i="26" l="1"/>
  <c r="H28" i="26"/>
  <c r="H30" i="26" l="1"/>
  <c r="H31" i="26" s="1"/>
  <c r="I7" i="1"/>
  <c r="I8" i="1"/>
  <c r="I9" i="1"/>
  <c r="I10" i="1"/>
  <c r="D13" i="1"/>
  <c r="F13" i="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1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3" i="1" l="1"/>
  <c r="G32" i="1" s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</calcChain>
</file>

<file path=xl/sharedStrings.xml><?xml version="1.0" encoding="utf-8"?>
<sst xmlns="http://schemas.openxmlformats.org/spreadsheetml/2006/main" count="1340" uniqueCount="338">
  <si>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</si>
  <si>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</si>
  <si>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</si>
  <si>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</si>
  <si>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</si>
  <si>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</si>
  <si>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</si>
  <si>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</si>
  <si>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</si>
  <si>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</si>
  <si>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</si>
  <si>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</si>
  <si>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</si>
  <si>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</si>
  <si>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</si>
  <si>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</si>
  <si>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</si>
  <si>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</si>
  <si>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</si>
  <si>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</si>
  <si>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</si>
  <si>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</si>
  <si>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</si>
  <si>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</si>
  <si>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</si>
  <si>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</si>
  <si>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</si>
  <si>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</si>
  <si>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</si>
  <si>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</si>
  <si>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</si>
  <si>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</si>
  <si>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</si>
  <si>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</si>
  <si>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</si>
  <si>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</si>
  <si>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</si>
  <si>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</si>
  <si>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</si>
  <si>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</si>
  <si>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</si>
  <si>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</si>
  <si>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</si>
  <si>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</si>
  <si>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</si>
  <si>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</si>
  <si>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</si>
  <si>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</si>
  <si>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</si>
  <si>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</si>
  <si>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</si>
  <si>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</si>
  <si>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</si>
  <si>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</si>
  <si>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</si>
  <si>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</si>
  <si>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</si>
  <si>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</si>
  <si>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</si>
  <si>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</si>
  <si>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</si>
  <si>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</si>
  <si>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</si>
  <si>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</si>
  <si>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</si>
  <si>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</si>
  <si>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</si>
  <si>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</si>
  <si>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</si>
  <si>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</si>
  <si>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</si>
  <si>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</si>
  <si>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</si>
  <si>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</si>
  <si>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</si>
  <si>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</si>
  <si>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</si>
  <si>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</si>
  <si>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</si>
  <si>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</si>
  <si>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</si>
  <si>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</si>
  <si>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</si>
  <si>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</si>
  <si>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</si>
  <si>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</si>
  <si>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</si>
  <si>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</si>
  <si>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</si>
  <si>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</si>
  <si>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</si>
  <si>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</si>
  <si>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</si>
  <si>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</si>
  <si>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</si>
  <si>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</si>
  <si>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</si>
  <si>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</si>
  <si>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</si>
  <si>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</si>
  <si>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</si>
  <si>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</si>
  <si>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</si>
  <si>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</si>
  <si>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</si>
  <si>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</si>
  <si>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</si>
  <si>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</si>
  <si>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</si>
  <si>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</si>
  <si>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</si>
  <si>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</si>
  <si>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</si>
  <si>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</si>
  <si>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</si>
  <si>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</si>
  <si>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</si>
  <si>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</si>
  <si>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</si>
  <si>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</si>
  <si>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</si>
  <si>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</si>
  <si>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</si>
  <si>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</si>
  <si>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</si>
  <si>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</si>
  <si>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</si>
  <si>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</si>
  <si>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</si>
  <si>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</si>
  <si>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</si>
  <si>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</si>
  <si>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</si>
  <si>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</si>
  <si>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</si>
  <si>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</si>
  <si>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</si>
  <si>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</si>
  <si>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</si>
  <si>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</si>
  <si>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</si>
  <si>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</si>
  <si>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</si>
  <si>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</si>
  <si>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</si>
  <si>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</si>
  <si>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</si>
  <si>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</si>
  <si>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</si>
  <si>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</si>
  <si>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</si>
  <si>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</si>
  <si>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</si>
  <si>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</si>
  <si>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</si>
  <si>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</si>
  <si>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</si>
  <si>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</si>
  <si>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</si>
  <si>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</si>
  <si>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</si>
  <si>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</si>
  <si>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</si>
  <si>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</si>
  <si>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</si>
  <si>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00005252</t>
  </si>
  <si>
    <t>BH2320049</t>
  </si>
  <si>
    <t>BH2320051</t>
  </si>
  <si>
    <t>Số dòng = 7</t>
  </si>
  <si>
    <t>00007122</t>
  </si>
  <si>
    <t>BH2320652</t>
  </si>
  <si>
    <t>BH2320650</t>
  </si>
  <si>
    <t>00012604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</si>
  <si>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</si>
  <si>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</si>
  <si>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</si>
  <si>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</si>
  <si>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</si>
  <si>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</si>
  <si>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T03.2025</t>
  </si>
  <si>
    <t>T04.2025</t>
  </si>
  <si>
    <t>T05.2025</t>
  </si>
  <si>
    <t>T06.2025</t>
  </si>
  <si>
    <t>T07.2025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</si>
  <si>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</si>
  <si>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</si>
  <si>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</si>
  <si>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</si>
  <si>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</si>
  <si>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</si>
  <si>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</si>
  <si>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Thanh toán công nợ T11+12.2024</t>
  </si>
  <si>
    <t>Thanh toán công nợ T01+02.2025</t>
  </si>
  <si>
    <t>BẢNG KÊ HÓA ĐƠN, CHỨNG TỪ HÀNG HÓA, DỊCH VỤ BÁN RA (MẪU QUẢN TRỊ)</t>
  </si>
  <si>
    <t>Tháng 07 năm 2025</t>
  </si>
  <si>
    <t>Tổng tiền</t>
  </si>
  <si>
    <t>BH2324993</t>
  </si>
  <si>
    <t>K-Market 17T3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</si>
  <si>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</si>
  <si>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</si>
  <si>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</si>
  <si>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</si>
  <si>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</si>
  <si>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</si>
  <si>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</si>
  <si>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</si>
  <si>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</si>
  <si>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</si>
  <si>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</si>
  <si>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</si>
  <si>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</si>
  <si>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</si>
  <si>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</si>
  <si>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</si>
  <si>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</si>
  <si>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</si>
  <si>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</si>
  <si>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</si>
  <si>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</si>
  <si>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</si>
  <si>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</si>
  <si>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</si>
  <si>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</si>
  <si>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</si>
  <si>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</si>
  <si>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</si>
  <si>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</si>
  <si>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</si>
  <si>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</si>
  <si>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</si>
  <si>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</si>
  <si>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</si>
  <si>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</si>
  <si>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</si>
  <si>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</si>
  <si>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</si>
  <si>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</si>
  <si>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</si>
  <si>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K-Market Golden palace</t>
  </si>
  <si>
    <t>BH2324601</t>
  </si>
  <si>
    <t>BH2324607</t>
  </si>
  <si>
    <t>BH2324660</t>
  </si>
  <si>
    <t>BH2324675</t>
  </si>
  <si>
    <t>BH2324759</t>
  </si>
  <si>
    <t>K-Market Daewoo Starlake</t>
  </si>
  <si>
    <t>BH2324883</t>
  </si>
  <si>
    <t>K-Market Goldmak saphire</t>
  </si>
  <si>
    <t>Hàng Trả - K-Market Trung Hòa - Kmarket0013</t>
  </si>
  <si>
    <t>Hàng Trả - K-Market The Matrix one - Kmarket0042</t>
  </si>
  <si>
    <t>Chiết khấu trưng bày tháng 06.2025: 0,5%</t>
  </si>
  <si>
    <t>Chương trình thẻ thành viên T06.2025: 1%</t>
  </si>
  <si>
    <t>Thưởng doanh số T06.2025: 1%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</si>
  <si>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</si>
  <si>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</si>
  <si>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</si>
  <si>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</si>
  <si>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</si>
  <si>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</si>
  <si>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</si>
  <si>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</si>
  <si>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</si>
  <si>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</si>
  <si>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</si>
  <si>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K-Market Quang Minh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</si>
  <si>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</si>
  <si>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</si>
  <si>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</si>
  <si>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</si>
  <si>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</si>
  <si>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</si>
  <si>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</si>
  <si>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Daewoo Starlake - Kmarket0034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</si>
  <si>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</si>
  <si>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</si>
  <si>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</si>
  <si>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</si>
  <si>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</si>
  <si>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</si>
  <si>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</si>
  <si>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</si>
  <si>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</si>
  <si>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</si>
  <si>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</si>
  <si>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</si>
  <si>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</si>
  <si>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</si>
  <si>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</si>
  <si>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</si>
  <si>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</si>
  <si>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</si>
  <si>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</si>
  <si>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</si>
  <si>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</si>
  <si>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</si>
  <si>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>Chiết khấu trưng bày tháng 05.2025: 0,5%</t>
  </si>
  <si>
    <t>Chương trình thẻ thành viên T05.2025: 1%</t>
  </si>
  <si>
    <t>Thưởng doanh số T05.2025: 1%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</si>
  <si>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</si>
  <si>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</si>
  <si>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</si>
  <si>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</si>
  <si>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</si>
  <si>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</si>
  <si>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</si>
  <si>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</si>
  <si>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</si>
  <si>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</si>
  <si>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</si>
  <si>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Hàng Trả - K-Market Quang Minh - Kmarket0008</t>
  </si>
  <si>
    <t>Hàng Trả - K-Market TT4 Mỹ Đình - Kmarket0039</t>
  </si>
  <si>
    <t>Chiết khấu trưng bày tháng 03.2025: 0,5%</t>
  </si>
  <si>
    <t>Chương trình thẻ thành viên T03.2025: 1%</t>
  </si>
  <si>
    <t>Thưởng doanh số T03.2025: 1%</t>
  </si>
  <si>
    <t>Hàng Trả - K-market CT4 New - Kmarket0024</t>
  </si>
  <si>
    <t>THEO DÕI CÔNG NỢ / CTY KMARKET 2025</t>
  </si>
  <si>
    <t>Dư nợ phải thu Kmarket</t>
  </si>
  <si>
    <t>Số dòng = 17</t>
  </si>
  <si>
    <t>Thanh toán công nợ T03.2025</t>
  </si>
  <si>
    <t>Tháng 08 năm 2025</t>
  </si>
  <si>
    <t>BH2326101</t>
  </si>
  <si>
    <t>BH2326077</t>
  </si>
  <si>
    <t>BH2326054</t>
  </si>
  <si>
    <t>BH2326280</t>
  </si>
  <si>
    <t>BH2326279</t>
  </si>
  <si>
    <t>BH2326374</t>
  </si>
  <si>
    <t>BH2327551</t>
  </si>
  <si>
    <t>BH2327614</t>
  </si>
  <si>
    <t>BH2328035</t>
  </si>
  <si>
    <t>BH2328396</t>
  </si>
  <si>
    <t>K-Market Thăng Long Number 1</t>
  </si>
  <si>
    <t>Hàng Trả - K-Market The Matrix one  - Kmarket0042</t>
  </si>
  <si>
    <t>Chiết khấu trưng bày tháng 08.2025: 0,5%</t>
  </si>
  <si>
    <t>Chương trình thẻ thành viên T08.2025: 1%</t>
  </si>
  <si>
    <t>Thưởng doanh số T08.2025: 1%</t>
  </si>
  <si>
    <t>T08.2025</t>
  </si>
  <si>
    <t>Hàng bán</t>
  </si>
  <si>
    <t>Hàng trả K-market CT4 New - kmarket0024- SỐ PHIẾU: 20251003-00003</t>
  </si>
  <si>
    <t>Số dòng =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</si>
</sst>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2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65" fontId="4" fillId="4" borderId="1" xfId="1" applyNumberFormat="1" applyFont="1" applyFill="1" applyBorder="1" applyAlignment="1"/>
    <xf numFmtId="14" fontId="11" fillId="5" borderId="8" xfId="2" applyNumberFormat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3" fillId="0" borderId="9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5" fillId="4" borderId="9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left" vertical="center" wrapText="1"/>
    </xf>
    <xf numFmtId="14" fontId="13" fillId="0" borderId="5" xfId="2" applyNumberFormat="1" applyFont="1" applyBorder="1" applyAlignment="1">
      <alignment horizontal="center" vertical="center"/>
    </xf>
    <xf numFmtId="38" fontId="13" fillId="0" borderId="5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6"/>
  <sheetViews>
    <sheetView tabSelected="1" topLeftCell="A10" workbookViewId="0">
      <selection activeCell="G11" sqref="G11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108" t="s">
        <v>314</v>
      </c>
      <c r="C1" s="108"/>
      <c r="D1" s="108"/>
      <c r="E1" s="108"/>
      <c r="F1" s="108"/>
      <c r="G1" s="108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90">
        <v>12099186</v>
      </c>
      <c r="E3" s="6"/>
      <c r="F3" s="7"/>
      <c r="G3" s="7"/>
    </row>
    <row r="4" spans="2:9" ht="15.75" x14ac:dyDescent="0.25">
      <c r="B4" s="88" t="s">
        <v>176</v>
      </c>
      <c r="C4" s="106" t="s">
        <v>335</v>
      </c>
      <c r="D4" s="5">
        <v>8360370</v>
      </c>
      <c r="E4" s="6"/>
      <c r="F4" s="7">
        <v>184624</v>
      </c>
      <c r="G4" s="7"/>
      <c r="I4" s="32"/>
    </row>
    <row r="5" spans="2:9" ht="15.75" x14ac:dyDescent="0.25">
      <c r="B5" s="88" t="s">
        <v>173</v>
      </c>
      <c r="C5" s="106" t="s">
        <v>335</v>
      </c>
      <c r="D5" s="5">
        <v>15404712</v>
      </c>
      <c r="E5" s="6"/>
      <c r="F5" s="7">
        <v>348310</v>
      </c>
      <c r="G5" s="7"/>
      <c r="I5" s="32"/>
    </row>
    <row r="6" spans="2:9" ht="15.75" x14ac:dyDescent="0.25">
      <c r="B6" s="88" t="s">
        <v>179</v>
      </c>
      <c r="C6" s="106" t="s">
        <v>335</v>
      </c>
      <c r="D6" s="5">
        <v>6588151</v>
      </c>
      <c r="E6" s="6"/>
      <c r="F6" s="7">
        <v>110604</v>
      </c>
      <c r="G6" s="7"/>
      <c r="I6" s="32"/>
    </row>
    <row r="7" spans="2:9" ht="15.75" x14ac:dyDescent="0.25">
      <c r="B7" s="85" t="s">
        <v>180</v>
      </c>
      <c r="C7" s="107" t="s">
        <v>335</v>
      </c>
      <c r="D7" s="84">
        <v>12534256</v>
      </c>
      <c r="E7" s="84"/>
      <c r="F7" s="92">
        <v>239252</v>
      </c>
      <c r="G7" s="7"/>
      <c r="I7" s="32">
        <f>+D7-F7-E17</f>
        <v>9474729</v>
      </c>
    </row>
    <row r="8" spans="2:9" ht="15.75" x14ac:dyDescent="0.25">
      <c r="B8" s="85" t="s">
        <v>181</v>
      </c>
      <c r="C8" s="107" t="s">
        <v>335</v>
      </c>
      <c r="D8" s="84">
        <v>9671973</v>
      </c>
      <c r="E8" s="84"/>
      <c r="F8" s="92">
        <v>188802</v>
      </c>
      <c r="G8" s="7"/>
      <c r="I8" s="32">
        <f>+D8-F8-E18</f>
        <v>7476857</v>
      </c>
    </row>
    <row r="9" spans="2:9" ht="15.75" x14ac:dyDescent="0.25">
      <c r="B9" s="85" t="s">
        <v>182</v>
      </c>
      <c r="C9" s="107" t="s">
        <v>335</v>
      </c>
      <c r="D9" s="84">
        <v>9111522</v>
      </c>
      <c r="E9" s="84"/>
      <c r="F9" s="92">
        <v>198650</v>
      </c>
      <c r="G9" s="7"/>
      <c r="I9" s="32">
        <f>+D9-F9-E19</f>
        <v>7866840</v>
      </c>
    </row>
    <row r="10" spans="2:9" ht="15.75" x14ac:dyDescent="0.25">
      <c r="B10" s="85" t="s">
        <v>183</v>
      </c>
      <c r="C10" s="107" t="s">
        <v>335</v>
      </c>
      <c r="D10" s="84">
        <v>9885279</v>
      </c>
      <c r="E10" s="84"/>
      <c r="F10" s="92">
        <v>192626</v>
      </c>
      <c r="G10" s="7"/>
      <c r="I10" s="32">
        <f>+D10-F10-E20</f>
        <v>7628275</v>
      </c>
    </row>
    <row r="11" spans="2:9" ht="15.75" x14ac:dyDescent="0.25">
      <c r="B11" s="85" t="s">
        <v>334</v>
      </c>
      <c r="C11" s="107" t="s">
        <v>335</v>
      </c>
      <c r="D11" s="84">
        <v>7323167</v>
      </c>
      <c r="E11" s="84"/>
      <c r="F11" s="92">
        <v>145695</v>
      </c>
      <c r="G11" s="7"/>
      <c r="I11" s="32">
        <f>+D11-F11-E21</f>
        <v>5769756</v>
      </c>
    </row>
    <row r="12" spans="2:9" ht="15.75" x14ac:dyDescent="0.25">
      <c r="B12" s="8"/>
      <c r="C12" s="4"/>
      <c r="D12" s="6"/>
      <c r="E12" s="6"/>
      <c r="F12" s="7"/>
      <c r="G12" s="7"/>
      <c r="I12" s="32"/>
    </row>
    <row r="13" spans="2:9" ht="15.75" x14ac:dyDescent="0.25">
      <c r="B13" s="109" t="s">
        <v>31</v>
      </c>
      <c r="C13" s="110"/>
      <c r="D13" s="9">
        <f>+SUM(D3:D12)</f>
        <v>90978616</v>
      </c>
      <c r="E13" s="9"/>
      <c r="F13" s="9">
        <f>+SUM(F3:F12)</f>
        <v>1608563</v>
      </c>
      <c r="G13" s="10"/>
      <c r="I13" s="32"/>
    </row>
    <row r="14" spans="2:9" ht="15.75" x14ac:dyDescent="0.25">
      <c r="B14" s="88" t="s">
        <v>176</v>
      </c>
      <c r="C14" s="89" t="s">
        <v>32</v>
      </c>
      <c r="D14" s="90"/>
      <c r="E14" s="5">
        <v>864346</v>
      </c>
      <c r="F14" s="15"/>
      <c r="G14" s="15"/>
      <c r="I14" s="32"/>
    </row>
    <row r="15" spans="2:9" ht="15.75" x14ac:dyDescent="0.25">
      <c r="B15" s="88" t="s">
        <v>173</v>
      </c>
      <c r="C15" s="89" t="s">
        <v>32</v>
      </c>
      <c r="D15" s="90"/>
      <c r="E15" s="5">
        <v>1262793</v>
      </c>
      <c r="F15" s="15"/>
      <c r="G15" s="15"/>
      <c r="I15" s="32"/>
    </row>
    <row r="16" spans="2:9" ht="15.75" x14ac:dyDescent="0.25">
      <c r="B16" s="88" t="s">
        <v>179</v>
      </c>
      <c r="C16" s="89" t="s">
        <v>32</v>
      </c>
      <c r="D16" s="90"/>
      <c r="E16" s="5">
        <v>2097474</v>
      </c>
      <c r="F16" s="15"/>
      <c r="G16" s="15"/>
      <c r="I16" s="32"/>
    </row>
    <row r="17" spans="2:9 16384:16384" ht="15.75" x14ac:dyDescent="0.25">
      <c r="B17" s="85" t="s">
        <v>180</v>
      </c>
      <c r="C17" s="86" t="s">
        <v>32</v>
      </c>
      <c r="D17" s="87"/>
      <c r="E17" s="84">
        <v>2820275</v>
      </c>
      <c r="F17" s="15"/>
      <c r="G17" s="15"/>
      <c r="I17" s="32"/>
    </row>
    <row r="18" spans="2:9 16384:16384" ht="15.75" x14ac:dyDescent="0.25">
      <c r="B18" s="85" t="s">
        <v>181</v>
      </c>
      <c r="C18" s="86" t="s">
        <v>32</v>
      </c>
      <c r="D18" s="87"/>
      <c r="E18" s="84">
        <v>2006314</v>
      </c>
      <c r="F18" s="15"/>
      <c r="G18" s="15"/>
      <c r="I18" s="32"/>
    </row>
    <row r="19" spans="2:9 16384:16384" ht="15.75" x14ac:dyDescent="0.25">
      <c r="B19" s="85" t="s">
        <v>182</v>
      </c>
      <c r="C19" s="86" t="s">
        <v>32</v>
      </c>
      <c r="D19" s="87"/>
      <c r="E19" s="84">
        <v>1046032</v>
      </c>
      <c r="F19" s="15"/>
      <c r="G19" s="15"/>
      <c r="I19" s="32"/>
    </row>
    <row r="20" spans="2:9 16384:16384" ht="15.75" x14ac:dyDescent="0.25">
      <c r="B20" s="85" t="s">
        <v>183</v>
      </c>
      <c r="C20" s="86" t="s">
        <v>32</v>
      </c>
      <c r="D20" s="87"/>
      <c r="E20" s="84">
        <v>2064378</v>
      </c>
      <c r="F20" s="15"/>
      <c r="G20" s="15"/>
      <c r="I20" s="32"/>
    </row>
    <row r="21" spans="2:9 16384:16384" ht="15.75" x14ac:dyDescent="0.25">
      <c r="B21" s="85" t="s">
        <v>334</v>
      </c>
      <c r="C21" s="86" t="s">
        <v>32</v>
      </c>
      <c r="D21" s="87"/>
      <c r="E21" s="84">
        <v>1407716</v>
      </c>
      <c r="F21" s="15"/>
      <c r="G21" s="15"/>
      <c r="I21" s="32"/>
    </row>
    <row r="22" spans="2:9 16384:16384" ht="15.75" x14ac:dyDescent="0.25">
      <c r="B22" s="11"/>
      <c r="C22" s="12"/>
      <c r="D22" s="13"/>
      <c r="E22" s="14"/>
      <c r="F22" s="15"/>
      <c r="G22" s="15"/>
    </row>
    <row r="23" spans="2:9 16384:16384" ht="15.75" x14ac:dyDescent="0.25">
      <c r="B23" s="111" t="s">
        <v>4</v>
      </c>
      <c r="C23" s="112"/>
      <c r="D23" s="9"/>
      <c r="E23" s="18">
        <f>+SUM(E14:E22)</f>
        <v>13569328</v>
      </c>
      <c r="F23" s="10"/>
      <c r="G23" s="19"/>
    </row>
    <row r="24" spans="2:9 16384:16384" ht="15.75" x14ac:dyDescent="0.25">
      <c r="B24" s="3">
        <v>45752</v>
      </c>
      <c r="C24" s="16" t="s">
        <v>191</v>
      </c>
      <c r="D24" s="6"/>
      <c r="E24" s="17"/>
      <c r="F24" s="7"/>
      <c r="G24" s="7">
        <v>12099186</v>
      </c>
    </row>
    <row r="25" spans="2:9 16384:16384" ht="15.75" x14ac:dyDescent="0.25">
      <c r="B25" s="3">
        <v>45836</v>
      </c>
      <c r="C25" s="16" t="s">
        <v>192</v>
      </c>
      <c r="D25" s="6"/>
      <c r="E25" s="17"/>
      <c r="F25" s="7"/>
      <c r="G25" s="7">
        <v>21104000</v>
      </c>
    </row>
    <row r="26" spans="2:9 16384:16384" ht="15.75" x14ac:dyDescent="0.25">
      <c r="B26" s="3">
        <v>45876</v>
      </c>
      <c r="C26" s="16" t="s">
        <v>317</v>
      </c>
      <c r="D26" s="6"/>
      <c r="E26" s="17"/>
      <c r="F26" s="7"/>
      <c r="G26" s="7">
        <v>4380073</v>
      </c>
    </row>
    <row r="27" spans="2:9 16384:16384" ht="15.75" x14ac:dyDescent="0.25">
      <c r="B27" s="3"/>
      <c r="C27" s="16"/>
      <c r="D27" s="6"/>
      <c r="E27" s="17"/>
      <c r="F27" s="7"/>
      <c r="G27" s="7"/>
    </row>
    <row r="28" spans="2:9 16384:16384" ht="15.75" x14ac:dyDescent="0.25">
      <c r="B28" s="3"/>
      <c r="C28" s="16"/>
      <c r="D28" s="6"/>
      <c r="E28" s="17"/>
      <c r="F28" s="7"/>
      <c r="G28" s="7"/>
    </row>
    <row r="29" spans="2:9 16384:16384" ht="15.75" x14ac:dyDescent="0.25">
      <c r="B29" s="3"/>
      <c r="C29" s="16"/>
      <c r="D29" s="6"/>
      <c r="E29" s="17"/>
      <c r="F29" s="7"/>
      <c r="G29" s="7"/>
    </row>
    <row r="30" spans="2:9 16384:16384" ht="15.75" x14ac:dyDescent="0.25">
      <c r="B30" s="3"/>
      <c r="C30" s="16"/>
      <c r="D30" s="6"/>
      <c r="E30" s="17"/>
      <c r="F30" s="7"/>
      <c r="G30" s="7"/>
    </row>
    <row r="31" spans="2:9 16384:16384" ht="15.75" x14ac:dyDescent="0.25">
      <c r="B31" s="111" t="s">
        <v>5</v>
      </c>
      <c r="C31" s="112"/>
      <c r="D31" s="20"/>
      <c r="E31" s="18"/>
      <c r="F31" s="19"/>
      <c r="G31" s="21">
        <f>SUM(G24:G30)</f>
        <v>37583259</v>
      </c>
    </row>
    <row r="32" spans="2:9 16384:16384" ht="18" customHeight="1" x14ac:dyDescent="0.25">
      <c r="B32" s="113" t="s">
        <v>315</v>
      </c>
      <c r="C32" s="114"/>
      <c r="D32" s="114"/>
      <c r="E32" s="114"/>
      <c r="F32" s="115"/>
      <c r="G32" s="22">
        <f>D13-F13-E23-G31</f>
        <v>38217466</v>
      </c>
      <c r="I32" s="32"/>
      <c r="XFD32" s="46"/>
    </row>
    <row r="33" spans="6:7" x14ac:dyDescent="0.25">
      <c r="G33" s="32"/>
    </row>
    <row r="34" spans="6:7" x14ac:dyDescent="0.25">
      <c r="G34" s="32"/>
    </row>
    <row r="35" spans="6:7" x14ac:dyDescent="0.25">
      <c r="F35" s="32"/>
      <c r="G35" s="32"/>
    </row>
    <row r="36" spans="6:7" x14ac:dyDescent="0.25">
      <c r="F36" s="32"/>
      <c r="G36" s="32"/>
    </row>
  </sheetData>
  <mergeCells count="5">
    <mergeCell ref="B1:G1"/>
    <mergeCell ref="B13:C13"/>
    <mergeCell ref="B23:C23"/>
    <mergeCell ref="B31:C31"/>
    <mergeCell ref="B32:F32"/>
  </mergeCells>
  <phoneticPr fontId="9" type="noConversion"/>
  <conditionalFormatting sqref="B31:B32 B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19" t="s">
        <v>48</v>
      </c>
      <c r="B1" s="119"/>
      <c r="C1" s="119"/>
      <c r="D1" s="119"/>
      <c r="E1" s="119"/>
      <c r="F1" s="119"/>
      <c r="G1" s="119"/>
      <c r="H1" s="119"/>
      <c r="I1" s="119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18" t="s">
        <v>61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18" t="s">
        <v>61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165</v>
      </c>
      <c r="D3" s="82" t="s">
        <v>17</v>
      </c>
      <c r="E3" s="82" t="s">
        <v>52</v>
      </c>
      <c r="F3" s="40" t="s">
        <v>103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166</v>
      </c>
      <c r="D4" s="82" t="s">
        <v>17</v>
      </c>
      <c r="E4" s="82" t="s">
        <v>52</v>
      </c>
      <c r="F4" s="40" t="s">
        <v>136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167</v>
      </c>
      <c r="D5" s="82" t="s">
        <v>17</v>
      </c>
      <c r="E5" s="82" t="s">
        <v>52</v>
      </c>
      <c r="F5" s="40" t="s">
        <v>135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91" t="s">
        <v>174</v>
      </c>
      <c r="D6" s="82" t="s">
        <v>17</v>
      </c>
      <c r="E6" s="82" t="s">
        <v>52</v>
      </c>
      <c r="F6" s="40" t="s">
        <v>175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90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160</v>
      </c>
      <c r="D3" s="82" t="s">
        <v>17</v>
      </c>
      <c r="E3" s="82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158</v>
      </c>
      <c r="D4" s="82" t="s">
        <v>17</v>
      </c>
      <c r="E4" s="82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159</v>
      </c>
      <c r="D5" s="82" t="s">
        <v>17</v>
      </c>
      <c r="E5" s="82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161</v>
      </c>
      <c r="D6" s="82" t="s">
        <v>17</v>
      </c>
      <c r="E6" s="82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162</v>
      </c>
      <c r="D7" s="82" t="s">
        <v>17</v>
      </c>
      <c r="E7" s="82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163</v>
      </c>
      <c r="D8" s="82" t="s">
        <v>17</v>
      </c>
      <c r="E8" s="82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164</v>
      </c>
      <c r="D9" s="82" t="s">
        <v>17</v>
      </c>
      <c r="E9" s="82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168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154</v>
      </c>
      <c r="D3" s="82" t="s">
        <v>17</v>
      </c>
      <c r="E3" s="82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155</v>
      </c>
      <c r="D4" s="82" t="s">
        <v>17</v>
      </c>
      <c r="E4" s="82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156</v>
      </c>
      <c r="D5" s="82" t="s">
        <v>17</v>
      </c>
      <c r="E5" s="82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157</v>
      </c>
      <c r="D6" s="82" t="s">
        <v>17</v>
      </c>
      <c r="E6" s="82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144</v>
      </c>
      <c r="D3" s="82" t="s">
        <v>17</v>
      </c>
      <c r="E3" s="82" t="s">
        <v>52</v>
      </c>
      <c r="F3" s="82" t="s">
        <v>103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145</v>
      </c>
      <c r="D4" s="82" t="s">
        <v>17</v>
      </c>
      <c r="E4" s="82" t="s">
        <v>52</v>
      </c>
      <c r="F4" s="82" t="s">
        <v>135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146</v>
      </c>
      <c r="D5" s="82" t="s">
        <v>17</v>
      </c>
      <c r="E5" s="82" t="s">
        <v>52</v>
      </c>
      <c r="F5" s="82" t="s">
        <v>136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147</v>
      </c>
      <c r="D6" s="82" t="s">
        <v>17</v>
      </c>
      <c r="E6" s="82" t="s">
        <v>52</v>
      </c>
      <c r="F6" s="82" t="s">
        <v>148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149</v>
      </c>
      <c r="D7" s="82" t="s">
        <v>17</v>
      </c>
      <c r="E7" s="82" t="s">
        <v>52</v>
      </c>
      <c r="F7" s="82" t="s">
        <v>150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151</v>
      </c>
      <c r="D8" s="82" t="s">
        <v>17</v>
      </c>
      <c r="E8" s="82" t="s">
        <v>52</v>
      </c>
      <c r="F8" s="82" t="s">
        <v>143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82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82" t="s">
        <v>138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127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128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129</v>
      </c>
      <c r="D5" s="40" t="s">
        <v>17</v>
      </c>
      <c r="E5" s="40" t="s">
        <v>52</v>
      </c>
      <c r="F5" s="82" t="s">
        <v>131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130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A6" zoomScaleNormal="100" workbookViewId="0">
      <selection activeCell="B15" sqref="B15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318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39">
        <v>45870</v>
      </c>
      <c r="C4" s="40" t="s">
        <v>319</v>
      </c>
      <c r="D4" s="40" t="s">
        <v>197</v>
      </c>
      <c r="E4" s="43">
        <v>724032</v>
      </c>
      <c r="F4" s="95" t="s">
        <v>190</v>
      </c>
      <c r="G4" s="43">
        <v>57923</v>
      </c>
      <c r="H4" s="83">
        <f>+E4+G4</f>
        <v>781955</v>
      </c>
      <c r="I4" s="96" t="s">
        <v>198</v>
      </c>
      <c r="J4" s="96" t="s">
        <v>199</v>
      </c>
    </row>
    <row r="5" spans="1:10" ht="15.75" customHeight="1" x14ac:dyDescent="0.25">
      <c r="B5" s="39">
        <v>45870</v>
      </c>
      <c r="C5" s="40" t="s">
        <v>320</v>
      </c>
      <c r="D5" s="40" t="s">
        <v>207</v>
      </c>
      <c r="E5" s="43">
        <v>561792</v>
      </c>
      <c r="F5" s="95" t="s">
        <v>190</v>
      </c>
      <c r="G5" s="43">
        <v>44943</v>
      </c>
      <c r="H5" s="83">
        <f>+E5+G5</f>
        <v>606735</v>
      </c>
      <c r="I5" s="96" t="s">
        <v>198</v>
      </c>
      <c r="J5" s="96" t="s">
        <v>199</v>
      </c>
    </row>
    <row r="6" spans="1:10" ht="15.75" customHeight="1" x14ac:dyDescent="0.25">
      <c r="B6" s="39">
        <v>45870</v>
      </c>
      <c r="C6" s="40" t="s">
        <v>321</v>
      </c>
      <c r="D6" s="40" t="s">
        <v>211</v>
      </c>
      <c r="E6" s="43">
        <v>627932</v>
      </c>
      <c r="F6" s="95" t="s">
        <v>190</v>
      </c>
      <c r="G6" s="43">
        <v>50235</v>
      </c>
      <c r="H6" s="83">
        <f>+E6+G6</f>
        <v>678167</v>
      </c>
      <c r="I6" s="96" t="s">
        <v>198</v>
      </c>
      <c r="J6" s="96" t="s">
        <v>199</v>
      </c>
    </row>
    <row r="7" spans="1:10" ht="15.75" customHeight="1" x14ac:dyDescent="0.25">
      <c r="B7" s="39">
        <v>45873</v>
      </c>
      <c r="C7" s="40" t="s">
        <v>322</v>
      </c>
      <c r="D7" s="40" t="s">
        <v>203</v>
      </c>
      <c r="E7" s="43">
        <v>842253</v>
      </c>
      <c r="F7" s="95" t="s">
        <v>190</v>
      </c>
      <c r="G7" s="43">
        <v>67380</v>
      </c>
      <c r="H7" s="83">
        <f t="shared" ref="H7:H19" si="0">+E7+G7</f>
        <v>909633</v>
      </c>
      <c r="I7" s="96" t="s">
        <v>198</v>
      </c>
      <c r="J7" s="96" t="s">
        <v>199</v>
      </c>
    </row>
    <row r="8" spans="1:10" ht="15.75" customHeight="1" x14ac:dyDescent="0.25">
      <c r="B8" s="39">
        <v>45873</v>
      </c>
      <c r="C8" s="40" t="s">
        <v>323</v>
      </c>
      <c r="D8" s="40" t="s">
        <v>207</v>
      </c>
      <c r="E8" s="43">
        <v>701310</v>
      </c>
      <c r="F8" s="95" t="s">
        <v>190</v>
      </c>
      <c r="G8" s="43">
        <v>56105</v>
      </c>
      <c r="H8" s="83">
        <f t="shared" si="0"/>
        <v>757415</v>
      </c>
      <c r="I8" s="96" t="s">
        <v>198</v>
      </c>
      <c r="J8" s="96" t="s">
        <v>199</v>
      </c>
    </row>
    <row r="9" spans="1:10" ht="15.75" customHeight="1" x14ac:dyDescent="0.25">
      <c r="B9" s="39">
        <v>45875</v>
      </c>
      <c r="C9" s="40" t="s">
        <v>324</v>
      </c>
      <c r="D9" s="40" t="s">
        <v>205</v>
      </c>
      <c r="E9" s="43">
        <v>209277</v>
      </c>
      <c r="F9" s="95" t="s">
        <v>190</v>
      </c>
      <c r="G9" s="43">
        <v>16742</v>
      </c>
      <c r="H9" s="83">
        <f t="shared" si="0"/>
        <v>226019</v>
      </c>
      <c r="I9" s="96" t="s">
        <v>198</v>
      </c>
      <c r="J9" s="96" t="s">
        <v>199</v>
      </c>
    </row>
    <row r="10" spans="1:10" ht="15.75" customHeight="1" x14ac:dyDescent="0.25">
      <c r="B10" s="39">
        <v>45884</v>
      </c>
      <c r="C10" s="40" t="s">
        <v>325</v>
      </c>
      <c r="D10" s="40" t="s">
        <v>329</v>
      </c>
      <c r="E10" s="43">
        <v>1228774</v>
      </c>
      <c r="F10" s="95" t="s">
        <v>190</v>
      </c>
      <c r="G10" s="43">
        <v>98302</v>
      </c>
      <c r="H10" s="83">
        <f t="shared" si="0"/>
        <v>1327076</v>
      </c>
      <c r="I10" s="96" t="s">
        <v>198</v>
      </c>
      <c r="J10" s="96" t="s">
        <v>199</v>
      </c>
    </row>
    <row r="11" spans="1:10" ht="15.75" customHeight="1" x14ac:dyDescent="0.25">
      <c r="B11" s="39">
        <v>45887</v>
      </c>
      <c r="C11" s="40" t="s">
        <v>326</v>
      </c>
      <c r="D11" s="40" t="s">
        <v>244</v>
      </c>
      <c r="E11" s="43">
        <v>682794</v>
      </c>
      <c r="F11" s="95" t="s">
        <v>190</v>
      </c>
      <c r="G11" s="43">
        <v>54624</v>
      </c>
      <c r="H11" s="83">
        <f t="shared" si="0"/>
        <v>737418</v>
      </c>
      <c r="I11" s="96" t="s">
        <v>198</v>
      </c>
      <c r="J11" s="96" t="s">
        <v>199</v>
      </c>
    </row>
    <row r="12" spans="1:10" ht="15.75" customHeight="1" x14ac:dyDescent="0.25">
      <c r="B12" s="39">
        <v>45888</v>
      </c>
      <c r="C12" s="40" t="s">
        <v>327</v>
      </c>
      <c r="D12" s="40" t="s">
        <v>197</v>
      </c>
      <c r="E12" s="43">
        <v>582158</v>
      </c>
      <c r="F12" s="95" t="s">
        <v>190</v>
      </c>
      <c r="G12" s="43">
        <v>46573</v>
      </c>
      <c r="H12" s="83">
        <f t="shared" si="0"/>
        <v>628731</v>
      </c>
      <c r="I12" s="96" t="s">
        <v>198</v>
      </c>
      <c r="J12" s="96" t="s">
        <v>199</v>
      </c>
    </row>
    <row r="13" spans="1:10" ht="15.75" customHeight="1" x14ac:dyDescent="0.25">
      <c r="B13" s="39">
        <v>45889</v>
      </c>
      <c r="C13" s="40" t="s">
        <v>328</v>
      </c>
      <c r="D13" s="40" t="s">
        <v>217</v>
      </c>
      <c r="E13" s="43">
        <v>620387</v>
      </c>
      <c r="F13" s="95" t="s">
        <v>190</v>
      </c>
      <c r="G13" s="43">
        <v>49631</v>
      </c>
      <c r="H13" s="83">
        <f t="shared" si="0"/>
        <v>670018</v>
      </c>
      <c r="I13" s="96" t="s">
        <v>198</v>
      </c>
      <c r="J13" s="96" t="s">
        <v>199</v>
      </c>
    </row>
    <row r="14" spans="1:10" ht="15.75" customHeight="1" x14ac:dyDescent="0.25">
      <c r="B14" s="39">
        <v>45870</v>
      </c>
      <c r="C14" s="82"/>
      <c r="D14" s="40" t="s">
        <v>220</v>
      </c>
      <c r="E14" s="43">
        <v>-240311</v>
      </c>
      <c r="F14" s="95" t="s">
        <v>190</v>
      </c>
      <c r="G14" s="43">
        <v>-19224</v>
      </c>
      <c r="H14" s="83">
        <f t="shared" si="0"/>
        <v>-259535</v>
      </c>
      <c r="I14" s="96" t="s">
        <v>198</v>
      </c>
      <c r="J14" s="96" t="s">
        <v>199</v>
      </c>
    </row>
    <row r="15" spans="1:10" ht="15.75" customHeight="1" x14ac:dyDescent="0.25">
      <c r="B15" s="39">
        <v>45876</v>
      </c>
      <c r="C15" s="82"/>
      <c r="D15" s="40" t="s">
        <v>336</v>
      </c>
      <c r="E15" s="43">
        <v>-229338</v>
      </c>
      <c r="F15" s="95" t="s">
        <v>190</v>
      </c>
      <c r="G15" s="43">
        <v>-18348</v>
      </c>
      <c r="H15" s="83">
        <f t="shared" si="0"/>
        <v>-247686</v>
      </c>
      <c r="I15" s="96" t="s">
        <v>198</v>
      </c>
      <c r="J15" s="96" t="s">
        <v>199</v>
      </c>
    </row>
    <row r="16" spans="1:10" ht="15.75" customHeight="1" x14ac:dyDescent="0.25">
      <c r="B16" s="39">
        <v>45882</v>
      </c>
      <c r="C16" s="82"/>
      <c r="D16" s="40" t="s">
        <v>330</v>
      </c>
      <c r="E16" s="43">
        <v>-172908</v>
      </c>
      <c r="F16" s="95" t="s">
        <v>190</v>
      </c>
      <c r="G16" s="43">
        <v>-13832</v>
      </c>
      <c r="H16" s="83">
        <f t="shared" si="0"/>
        <v>-186740</v>
      </c>
      <c r="I16" s="96" t="s">
        <v>198</v>
      </c>
      <c r="J16" s="96" t="s">
        <v>199</v>
      </c>
    </row>
    <row r="17" spans="2:10" ht="15.75" customHeight="1" x14ac:dyDescent="0.25">
      <c r="B17" s="39">
        <v>45890</v>
      </c>
      <c r="C17" s="82"/>
      <c r="D17" s="40" t="s">
        <v>271</v>
      </c>
      <c r="E17" s="43">
        <v>-267440</v>
      </c>
      <c r="F17" s="95" t="s">
        <v>190</v>
      </c>
      <c r="G17" s="43">
        <v>-21395</v>
      </c>
      <c r="H17" s="83">
        <f t="shared" si="0"/>
        <v>-288835</v>
      </c>
      <c r="I17" s="96" t="s">
        <v>198</v>
      </c>
      <c r="J17" s="96" t="s">
        <v>199</v>
      </c>
    </row>
    <row r="18" spans="2:10" ht="15.75" customHeight="1" x14ac:dyDescent="0.25">
      <c r="B18" s="39">
        <v>45892</v>
      </c>
      <c r="C18" s="82"/>
      <c r="D18" s="40" t="s">
        <v>220</v>
      </c>
      <c r="E18" s="43">
        <v>-134806</v>
      </c>
      <c r="F18" s="95" t="s">
        <v>190</v>
      </c>
      <c r="G18" s="43">
        <v>-10784</v>
      </c>
      <c r="H18" s="83">
        <f t="shared" si="0"/>
        <v>-145590</v>
      </c>
      <c r="I18" s="96" t="s">
        <v>198</v>
      </c>
      <c r="J18" s="96" t="s">
        <v>199</v>
      </c>
    </row>
    <row r="19" spans="2:10" ht="15.75" customHeight="1" x14ac:dyDescent="0.25">
      <c r="B19" s="39">
        <v>45897</v>
      </c>
      <c r="C19" s="82"/>
      <c r="D19" s="40" t="s">
        <v>223</v>
      </c>
      <c r="E19" s="43">
        <v>-258639</v>
      </c>
      <c r="F19" s="95" t="s">
        <v>190</v>
      </c>
      <c r="G19" s="43">
        <v>-20691</v>
      </c>
      <c r="H19" s="83">
        <f t="shared" si="0"/>
        <v>-279330</v>
      </c>
      <c r="I19" s="96" t="s">
        <v>198</v>
      </c>
      <c r="J19" s="96" t="s">
        <v>199</v>
      </c>
    </row>
    <row r="20" spans="2:10" x14ac:dyDescent="0.25">
      <c r="B20" s="36" t="s">
        <v>337</v>
      </c>
      <c r="D20" s="97" t="s">
        <v>225</v>
      </c>
      <c r="E20" s="37">
        <f>SUM(E4:E19)</f>
        <v>5477267</v>
      </c>
      <c r="G20" s="37">
        <f>SUM(G4:G19)</f>
        <v>438184</v>
      </c>
      <c r="H20" s="37">
        <f>SUM(H4:H19)</f>
        <v>5915451</v>
      </c>
    </row>
    <row r="21" spans="2:10" x14ac:dyDescent="0.25">
      <c r="D21" s="98" t="s">
        <v>331</v>
      </c>
      <c r="H21" s="99">
        <f>-E20*0.005</f>
        <v>-27386.334999999999</v>
      </c>
    </row>
    <row r="22" spans="2:10" x14ac:dyDescent="0.25">
      <c r="D22" s="98" t="s">
        <v>332</v>
      </c>
      <c r="H22" s="99">
        <f>-H20*0.01</f>
        <v>-59154.51</v>
      </c>
    </row>
    <row r="23" spans="2:10" x14ac:dyDescent="0.25">
      <c r="D23" s="98" t="s">
        <v>333</v>
      </c>
      <c r="H23" s="99">
        <f>-H20*0.01</f>
        <v>-59154.51</v>
      </c>
    </row>
    <row r="24" spans="2:10" x14ac:dyDescent="0.25">
      <c r="D24" s="100" t="s">
        <v>229</v>
      </c>
      <c r="H24" s="101">
        <f>+SUM(H21:H23)</f>
        <v>-145695.35500000001</v>
      </c>
    </row>
    <row r="25" spans="2:10" x14ac:dyDescent="0.25">
      <c r="D25" s="102" t="s">
        <v>230</v>
      </c>
      <c r="H25" s="101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126</v>
      </c>
      <c r="D7" s="40" t="s">
        <v>17</v>
      </c>
      <c r="E7" s="40" t="s">
        <v>52</v>
      </c>
      <c r="F7" s="68" t="s">
        <v>122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124</v>
      </c>
      <c r="D9" s="40" t="s">
        <v>17</v>
      </c>
      <c r="E9" s="40" t="s">
        <v>52</v>
      </c>
      <c r="F9" s="63" t="s">
        <v>122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123</v>
      </c>
      <c r="D7" s="40" t="s">
        <v>17</v>
      </c>
      <c r="E7" s="40" t="s">
        <v>52</v>
      </c>
      <c r="F7" s="58" t="s">
        <v>122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18" t="s">
        <v>61</v>
      </c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121</v>
      </c>
      <c r="D13" s="51" t="s">
        <v>17</v>
      </c>
      <c r="E13" s="24"/>
      <c r="F13" s="53" t="s">
        <v>122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topLeftCell="A15" zoomScaleNormal="100" workbookViewId="0">
      <selection activeCell="D20" sqref="D20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194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81">
        <v>45839</v>
      </c>
      <c r="C4" s="82" t="s">
        <v>196</v>
      </c>
      <c r="D4" s="82" t="s">
        <v>197</v>
      </c>
      <c r="E4" s="83">
        <v>473230</v>
      </c>
      <c r="F4" s="95" t="s">
        <v>190</v>
      </c>
      <c r="G4" s="83">
        <v>37858</v>
      </c>
      <c r="H4" s="83">
        <f>+E4+G4</f>
        <v>511088</v>
      </c>
      <c r="I4" s="96" t="s">
        <v>198</v>
      </c>
      <c r="J4" s="96" t="s">
        <v>199</v>
      </c>
    </row>
    <row r="5" spans="1:10" ht="15.75" customHeight="1" x14ac:dyDescent="0.25">
      <c r="B5" s="81">
        <v>45839</v>
      </c>
      <c r="C5" s="82" t="s">
        <v>200</v>
      </c>
      <c r="D5" s="82" t="s">
        <v>201</v>
      </c>
      <c r="E5" s="83">
        <v>954938</v>
      </c>
      <c r="F5" s="95" t="s">
        <v>190</v>
      </c>
      <c r="G5" s="83">
        <v>76395</v>
      </c>
      <c r="H5" s="83">
        <f>+E5+G5</f>
        <v>1031333</v>
      </c>
      <c r="I5" s="96" t="s">
        <v>198</v>
      </c>
      <c r="J5" s="96" t="s">
        <v>199</v>
      </c>
    </row>
    <row r="6" spans="1:10" ht="15.75" customHeight="1" x14ac:dyDescent="0.25">
      <c r="B6" s="81">
        <v>45839</v>
      </c>
      <c r="C6" s="82" t="s">
        <v>202</v>
      </c>
      <c r="D6" s="82" t="s">
        <v>203</v>
      </c>
      <c r="E6" s="83">
        <v>1106949</v>
      </c>
      <c r="F6" s="95" t="s">
        <v>190</v>
      </c>
      <c r="G6" s="83">
        <v>88556</v>
      </c>
      <c r="H6" s="83">
        <f>+E6+G6</f>
        <v>1195505</v>
      </c>
      <c r="I6" s="96" t="s">
        <v>198</v>
      </c>
      <c r="J6" s="96" t="s">
        <v>199</v>
      </c>
    </row>
    <row r="7" spans="1:10" ht="15.75" customHeight="1" x14ac:dyDescent="0.25">
      <c r="B7" s="81">
        <v>45839</v>
      </c>
      <c r="C7" s="82" t="s">
        <v>204</v>
      </c>
      <c r="D7" s="82" t="s">
        <v>205</v>
      </c>
      <c r="E7" s="83">
        <v>622496</v>
      </c>
      <c r="F7" s="95" t="s">
        <v>190</v>
      </c>
      <c r="G7" s="83">
        <v>49800</v>
      </c>
      <c r="H7" s="83">
        <f t="shared" ref="H7:H25" si="0">+E7+G7</f>
        <v>672296</v>
      </c>
      <c r="I7" s="96" t="s">
        <v>198</v>
      </c>
      <c r="J7" s="96" t="s">
        <v>199</v>
      </c>
    </row>
    <row r="8" spans="1:10" ht="15.75" customHeight="1" x14ac:dyDescent="0.25">
      <c r="B8" s="81">
        <v>45845</v>
      </c>
      <c r="C8" s="82" t="s">
        <v>206</v>
      </c>
      <c r="D8" s="82" t="s">
        <v>207</v>
      </c>
      <c r="E8" s="83">
        <v>609910</v>
      </c>
      <c r="F8" s="95" t="s">
        <v>190</v>
      </c>
      <c r="G8" s="83">
        <v>48793</v>
      </c>
      <c r="H8" s="83">
        <f t="shared" si="0"/>
        <v>658703</v>
      </c>
      <c r="I8" s="96" t="s">
        <v>198</v>
      </c>
      <c r="J8" s="96" t="s">
        <v>199</v>
      </c>
    </row>
    <row r="9" spans="1:10" ht="15.75" customHeight="1" x14ac:dyDescent="0.25">
      <c r="B9" s="81">
        <v>45845</v>
      </c>
      <c r="C9" s="82" t="s">
        <v>208</v>
      </c>
      <c r="D9" s="82" t="s">
        <v>209</v>
      </c>
      <c r="E9" s="83">
        <v>1407652</v>
      </c>
      <c r="F9" s="95" t="s">
        <v>190</v>
      </c>
      <c r="G9" s="83">
        <v>112612</v>
      </c>
      <c r="H9" s="83">
        <f t="shared" si="0"/>
        <v>1520264</v>
      </c>
      <c r="I9" s="96" t="s">
        <v>198</v>
      </c>
      <c r="J9" s="96" t="s">
        <v>199</v>
      </c>
    </row>
    <row r="10" spans="1:10" ht="15.75" customHeight="1" x14ac:dyDescent="0.25">
      <c r="B10" s="81">
        <v>45848</v>
      </c>
      <c r="C10" s="82" t="s">
        <v>210</v>
      </c>
      <c r="D10" s="82" t="s">
        <v>211</v>
      </c>
      <c r="E10" s="83">
        <v>635165</v>
      </c>
      <c r="F10" s="95" t="s">
        <v>190</v>
      </c>
      <c r="G10" s="83">
        <v>50813</v>
      </c>
      <c r="H10" s="83">
        <f t="shared" si="0"/>
        <v>685978</v>
      </c>
      <c r="I10" s="96" t="s">
        <v>198</v>
      </c>
      <c r="J10" s="96" t="s">
        <v>199</v>
      </c>
    </row>
    <row r="11" spans="1:10" ht="15.75" customHeight="1" x14ac:dyDescent="0.25">
      <c r="B11" s="81">
        <v>45852</v>
      </c>
      <c r="C11" s="82" t="s">
        <v>212</v>
      </c>
      <c r="D11" s="82" t="s">
        <v>211</v>
      </c>
      <c r="E11" s="83">
        <v>649270</v>
      </c>
      <c r="F11" s="95" t="s">
        <v>190</v>
      </c>
      <c r="G11" s="83">
        <v>51942</v>
      </c>
      <c r="H11" s="83">
        <f t="shared" si="0"/>
        <v>701212</v>
      </c>
      <c r="I11" s="96" t="s">
        <v>198</v>
      </c>
      <c r="J11" s="96" t="s">
        <v>199</v>
      </c>
    </row>
    <row r="12" spans="1:10" ht="15.75" customHeight="1" x14ac:dyDescent="0.25">
      <c r="B12" s="81">
        <v>45853</v>
      </c>
      <c r="C12" s="82" t="s">
        <v>213</v>
      </c>
      <c r="D12" s="82" t="s">
        <v>197</v>
      </c>
      <c r="E12" s="83">
        <v>402081</v>
      </c>
      <c r="F12" s="95" t="s">
        <v>190</v>
      </c>
      <c r="G12" s="83">
        <v>32166</v>
      </c>
      <c r="H12" s="83">
        <f t="shared" si="0"/>
        <v>434247</v>
      </c>
      <c r="I12" s="96" t="s">
        <v>198</v>
      </c>
      <c r="J12" s="96" t="s">
        <v>199</v>
      </c>
    </row>
    <row r="13" spans="1:10" ht="15.75" customHeight="1" x14ac:dyDescent="0.25">
      <c r="B13" s="81">
        <v>45862</v>
      </c>
      <c r="C13" s="82" t="s">
        <v>214</v>
      </c>
      <c r="D13" s="82" t="s">
        <v>201</v>
      </c>
      <c r="E13" s="83">
        <v>954938</v>
      </c>
      <c r="F13" s="95" t="s">
        <v>190</v>
      </c>
      <c r="G13" s="83">
        <v>76395</v>
      </c>
      <c r="H13" s="83">
        <f t="shared" si="0"/>
        <v>1031333</v>
      </c>
      <c r="I13" s="96" t="s">
        <v>198</v>
      </c>
      <c r="J13" s="96" t="s">
        <v>199</v>
      </c>
    </row>
    <row r="14" spans="1:10" ht="15.75" customHeight="1" x14ac:dyDescent="0.25">
      <c r="B14" s="81">
        <v>45862</v>
      </c>
      <c r="C14" s="82" t="s">
        <v>215</v>
      </c>
      <c r="D14" s="82" t="s">
        <v>207</v>
      </c>
      <c r="E14" s="83">
        <v>555347</v>
      </c>
      <c r="F14" s="95" t="s">
        <v>190</v>
      </c>
      <c r="G14" s="83">
        <v>44428</v>
      </c>
      <c r="H14" s="83">
        <f t="shared" si="0"/>
        <v>599775</v>
      </c>
      <c r="I14" s="96" t="s">
        <v>198</v>
      </c>
      <c r="J14" s="96" t="s">
        <v>199</v>
      </c>
    </row>
    <row r="15" spans="1:10" ht="15.75" customHeight="1" x14ac:dyDescent="0.25">
      <c r="B15" s="81">
        <v>45866</v>
      </c>
      <c r="C15" s="82" t="s">
        <v>216</v>
      </c>
      <c r="D15" s="82" t="s">
        <v>217</v>
      </c>
      <c r="E15" s="83">
        <v>598441</v>
      </c>
      <c r="F15" s="95" t="s">
        <v>190</v>
      </c>
      <c r="G15" s="83">
        <v>47875</v>
      </c>
      <c r="H15" s="83">
        <f t="shared" si="0"/>
        <v>646316</v>
      </c>
      <c r="I15" s="96" t="s">
        <v>198</v>
      </c>
      <c r="J15" s="96" t="s">
        <v>199</v>
      </c>
    </row>
    <row r="16" spans="1:10" ht="15.75" customHeight="1" x14ac:dyDescent="0.25">
      <c r="B16" s="81">
        <v>45867</v>
      </c>
      <c r="C16" s="82" t="s">
        <v>218</v>
      </c>
      <c r="D16" s="82" t="s">
        <v>219</v>
      </c>
      <c r="E16" s="83">
        <v>182619</v>
      </c>
      <c r="F16" s="95" t="s">
        <v>190</v>
      </c>
      <c r="G16" s="83">
        <v>14610</v>
      </c>
      <c r="H16" s="83">
        <f t="shared" si="0"/>
        <v>197229</v>
      </c>
      <c r="I16" s="96" t="s">
        <v>198</v>
      </c>
      <c r="J16" s="96" t="s">
        <v>199</v>
      </c>
    </row>
    <row r="17" spans="2:10" ht="15.75" customHeight="1" x14ac:dyDescent="0.25">
      <c r="B17" s="81">
        <v>45841</v>
      </c>
      <c r="C17" s="82"/>
      <c r="D17" s="82" t="s">
        <v>220</v>
      </c>
      <c r="E17" s="83">
        <v>-67403</v>
      </c>
      <c r="F17" s="95" t="s">
        <v>190</v>
      </c>
      <c r="G17" s="83">
        <v>-5392</v>
      </c>
      <c r="H17" s="83">
        <f t="shared" si="0"/>
        <v>-72795</v>
      </c>
      <c r="I17" s="96" t="s">
        <v>198</v>
      </c>
      <c r="J17" s="96" t="s">
        <v>199</v>
      </c>
    </row>
    <row r="18" spans="2:10" ht="15.75" customHeight="1" x14ac:dyDescent="0.25">
      <c r="B18" s="81">
        <v>45848</v>
      </c>
      <c r="C18" s="82"/>
      <c r="D18" s="82" t="s">
        <v>221</v>
      </c>
      <c r="E18" s="83">
        <v>-134806</v>
      </c>
      <c r="F18" s="95" t="s">
        <v>190</v>
      </c>
      <c r="G18" s="83">
        <v>-10784</v>
      </c>
      <c r="H18" s="83">
        <f t="shared" si="0"/>
        <v>-145590</v>
      </c>
      <c r="I18" s="96" t="s">
        <v>198</v>
      </c>
      <c r="J18" s="96" t="s">
        <v>199</v>
      </c>
    </row>
    <row r="19" spans="2:10" ht="15.75" customHeight="1" x14ac:dyDescent="0.25">
      <c r="B19" s="81">
        <v>45852</v>
      </c>
      <c r="C19" s="82"/>
      <c r="D19" s="82" t="s">
        <v>222</v>
      </c>
      <c r="E19" s="83">
        <v>-240311</v>
      </c>
      <c r="F19" s="95" t="s">
        <v>190</v>
      </c>
      <c r="G19" s="83">
        <v>-19224</v>
      </c>
      <c r="H19" s="83">
        <f t="shared" si="0"/>
        <v>-259535</v>
      </c>
      <c r="I19" s="96" t="s">
        <v>198</v>
      </c>
      <c r="J19" s="96" t="s">
        <v>199</v>
      </c>
    </row>
    <row r="20" spans="2:10" ht="15.75" customHeight="1" x14ac:dyDescent="0.25">
      <c r="B20" s="81">
        <v>45853</v>
      </c>
      <c r="C20" s="82"/>
      <c r="D20" s="82" t="s">
        <v>271</v>
      </c>
      <c r="E20" s="83">
        <f>-67403-56430</f>
        <v>-123833</v>
      </c>
      <c r="F20" s="95" t="s">
        <v>190</v>
      </c>
      <c r="G20" s="83">
        <f>+E20*F20</f>
        <v>-9906.64</v>
      </c>
      <c r="H20" s="83">
        <f t="shared" si="0"/>
        <v>-133739.64000000001</v>
      </c>
      <c r="I20" s="96" t="s">
        <v>198</v>
      </c>
      <c r="J20" s="96" t="s">
        <v>199</v>
      </c>
    </row>
    <row r="21" spans="2:10" ht="15.75" customHeight="1" x14ac:dyDescent="0.25">
      <c r="B21" s="81">
        <v>45854</v>
      </c>
      <c r="C21" s="82"/>
      <c r="D21" s="82" t="s">
        <v>223</v>
      </c>
      <c r="E21" s="83">
        <v>-231992</v>
      </c>
      <c r="F21" s="95" t="s">
        <v>190</v>
      </c>
      <c r="G21" s="83">
        <v>-18559</v>
      </c>
      <c r="H21" s="83">
        <f t="shared" si="0"/>
        <v>-250551</v>
      </c>
      <c r="I21" s="96" t="s">
        <v>198</v>
      </c>
      <c r="J21" s="96" t="s">
        <v>199</v>
      </c>
    </row>
    <row r="22" spans="2:10" ht="15.75" customHeight="1" x14ac:dyDescent="0.25">
      <c r="B22" s="81">
        <v>45855</v>
      </c>
      <c r="C22" s="82"/>
      <c r="D22" s="82" t="s">
        <v>224</v>
      </c>
      <c r="E22" s="83">
        <v>-57998</v>
      </c>
      <c r="F22" s="95" t="s">
        <v>190</v>
      </c>
      <c r="G22" s="83">
        <v>-4640</v>
      </c>
      <c r="H22" s="83">
        <f t="shared" si="0"/>
        <v>-62638</v>
      </c>
      <c r="I22" s="96" t="s">
        <v>198</v>
      </c>
      <c r="J22" s="96" t="s">
        <v>199</v>
      </c>
    </row>
    <row r="23" spans="2:10" ht="15.75" customHeight="1" x14ac:dyDescent="0.25">
      <c r="B23" s="39">
        <v>45864</v>
      </c>
      <c r="C23" s="105"/>
      <c r="D23" s="40" t="s">
        <v>313</v>
      </c>
      <c r="E23" s="43">
        <v>-170858</v>
      </c>
      <c r="F23" s="95" t="s">
        <v>190</v>
      </c>
      <c r="G23" s="43">
        <v>-13669</v>
      </c>
      <c r="H23" s="83">
        <f t="shared" si="0"/>
        <v>-184527</v>
      </c>
      <c r="I23" s="96" t="s">
        <v>198</v>
      </c>
      <c r="J23" s="96" t="s">
        <v>199</v>
      </c>
    </row>
    <row r="24" spans="2:10" ht="15.75" customHeight="1" x14ac:dyDescent="0.25">
      <c r="B24" s="39">
        <v>45868</v>
      </c>
      <c r="C24" s="105"/>
      <c r="D24" s="40" t="s">
        <v>309</v>
      </c>
      <c r="E24" s="43">
        <v>-454763</v>
      </c>
      <c r="F24" s="95" t="s">
        <v>190</v>
      </c>
      <c r="G24" s="43">
        <v>-36382</v>
      </c>
      <c r="H24" s="83">
        <f t="shared" si="0"/>
        <v>-491145</v>
      </c>
      <c r="I24" s="96" t="s">
        <v>198</v>
      </c>
      <c r="J24" s="96" t="s">
        <v>199</v>
      </c>
    </row>
    <row r="25" spans="2:10" ht="15.75" customHeight="1" x14ac:dyDescent="0.25">
      <c r="B25" s="39">
        <v>45868</v>
      </c>
      <c r="C25" s="105"/>
      <c r="D25" s="40" t="s">
        <v>309</v>
      </c>
      <c r="E25" s="43">
        <v>-429497</v>
      </c>
      <c r="F25" s="95" t="s">
        <v>190</v>
      </c>
      <c r="G25" s="43">
        <v>-34360</v>
      </c>
      <c r="H25" s="83">
        <f t="shared" si="0"/>
        <v>-463857</v>
      </c>
      <c r="I25" s="96" t="s">
        <v>198</v>
      </c>
      <c r="J25" s="96" t="s">
        <v>199</v>
      </c>
    </row>
    <row r="26" spans="2:10" x14ac:dyDescent="0.25">
      <c r="B26" s="36" t="s">
        <v>273</v>
      </c>
      <c r="D26" s="97" t="s">
        <v>225</v>
      </c>
      <c r="E26" s="37">
        <f>SUM(E4:E25)</f>
        <v>7241575</v>
      </c>
      <c r="G26" s="37">
        <f>SUM(G4:G25)</f>
        <v>579326.36</v>
      </c>
      <c r="H26" s="37">
        <f>SUM(H4:H25)</f>
        <v>7820901.3599999994</v>
      </c>
    </row>
    <row r="27" spans="2:10" x14ac:dyDescent="0.25">
      <c r="D27" s="98" t="s">
        <v>226</v>
      </c>
      <c r="H27" s="99">
        <f>-E26*0.005</f>
        <v>-36207.875</v>
      </c>
    </row>
    <row r="28" spans="2:10" x14ac:dyDescent="0.25">
      <c r="D28" s="98" t="s">
        <v>227</v>
      </c>
      <c r="H28" s="99">
        <f>-H26*0.01</f>
        <v>-78209.013599999991</v>
      </c>
    </row>
    <row r="29" spans="2:10" x14ac:dyDescent="0.25">
      <c r="D29" s="98" t="s">
        <v>228</v>
      </c>
      <c r="H29" s="99">
        <f>-H26*0.01</f>
        <v>-78209.013599999991</v>
      </c>
    </row>
    <row r="30" spans="2:10" x14ac:dyDescent="0.25">
      <c r="D30" s="100" t="s">
        <v>229</v>
      </c>
      <c r="H30" s="101">
        <f>+SUM(H27:H29)</f>
        <v>-192625.90219999998</v>
      </c>
    </row>
    <row r="31" spans="2:10" x14ac:dyDescent="0.25">
      <c r="D31" s="102" t="s">
        <v>230</v>
      </c>
      <c r="H31" s="101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3" zoomScaleNormal="100" workbookViewId="0">
      <selection activeCell="B3" sqref="B3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231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81">
        <v>45810</v>
      </c>
      <c r="C4" s="82" t="s">
        <v>232</v>
      </c>
      <c r="D4" s="82" t="s">
        <v>197</v>
      </c>
      <c r="E4" s="83">
        <v>759778</v>
      </c>
      <c r="F4" s="95" t="s">
        <v>190</v>
      </c>
      <c r="G4" s="83">
        <v>60782</v>
      </c>
      <c r="H4" s="83">
        <f>+E4+G4</f>
        <v>820560</v>
      </c>
      <c r="I4" s="96" t="s">
        <v>198</v>
      </c>
      <c r="J4" s="96" t="s">
        <v>199</v>
      </c>
    </row>
    <row r="5" spans="1:10" ht="15.75" customHeight="1" x14ac:dyDescent="0.25">
      <c r="B5" s="81">
        <v>45812</v>
      </c>
      <c r="C5" s="82" t="s">
        <v>233</v>
      </c>
      <c r="D5" s="82" t="s">
        <v>201</v>
      </c>
      <c r="E5" s="83">
        <v>739224</v>
      </c>
      <c r="F5" s="95" t="s">
        <v>190</v>
      </c>
      <c r="G5" s="83">
        <v>59138</v>
      </c>
      <c r="H5" s="83">
        <f>+E5+G5</f>
        <v>798362</v>
      </c>
      <c r="I5" s="96" t="s">
        <v>198</v>
      </c>
      <c r="J5" s="96" t="s">
        <v>199</v>
      </c>
    </row>
    <row r="6" spans="1:10" ht="15.75" customHeight="1" x14ac:dyDescent="0.25">
      <c r="B6" s="81">
        <v>45815</v>
      </c>
      <c r="C6" s="82" t="s">
        <v>234</v>
      </c>
      <c r="D6" s="82" t="s">
        <v>197</v>
      </c>
      <c r="E6" s="83">
        <v>759778</v>
      </c>
      <c r="F6" s="95" t="s">
        <v>190</v>
      </c>
      <c r="G6" s="83">
        <v>60782</v>
      </c>
      <c r="H6" s="83">
        <f t="shared" ref="H6:H20" si="0">+E6+G6</f>
        <v>820560</v>
      </c>
      <c r="I6" s="96" t="s">
        <v>198</v>
      </c>
      <c r="J6" s="96" t="s">
        <v>199</v>
      </c>
    </row>
    <row r="7" spans="1:10" ht="15.75" customHeight="1" x14ac:dyDescent="0.25">
      <c r="B7" s="81">
        <v>45817</v>
      </c>
      <c r="C7" s="82" t="s">
        <v>235</v>
      </c>
      <c r="D7" s="82" t="s">
        <v>209</v>
      </c>
      <c r="E7" s="83">
        <v>360657</v>
      </c>
      <c r="F7" s="95" t="s">
        <v>190</v>
      </c>
      <c r="G7" s="83">
        <v>28853</v>
      </c>
      <c r="H7" s="83">
        <f t="shared" si="0"/>
        <v>389510</v>
      </c>
      <c r="I7" s="96" t="s">
        <v>198</v>
      </c>
      <c r="J7" s="96" t="s">
        <v>199</v>
      </c>
    </row>
    <row r="8" spans="1:10" ht="15.75" customHeight="1" x14ac:dyDescent="0.25">
      <c r="B8" s="81">
        <v>45826</v>
      </c>
      <c r="C8" s="82" t="s">
        <v>236</v>
      </c>
      <c r="D8" s="82" t="s">
        <v>203</v>
      </c>
      <c r="E8" s="83">
        <v>706962</v>
      </c>
      <c r="F8" s="95" t="s">
        <v>190</v>
      </c>
      <c r="G8" s="83">
        <v>56557</v>
      </c>
      <c r="H8" s="83">
        <f t="shared" si="0"/>
        <v>763519</v>
      </c>
      <c r="I8" s="96" t="s">
        <v>198</v>
      </c>
      <c r="J8" s="96" t="s">
        <v>199</v>
      </c>
    </row>
    <row r="9" spans="1:10" ht="15.75" customHeight="1" x14ac:dyDescent="0.25">
      <c r="B9" s="81">
        <v>45826</v>
      </c>
      <c r="C9" s="82" t="s">
        <v>237</v>
      </c>
      <c r="D9" s="82" t="s">
        <v>238</v>
      </c>
      <c r="E9" s="83">
        <v>1173235</v>
      </c>
      <c r="F9" s="95" t="s">
        <v>190</v>
      </c>
      <c r="G9" s="83">
        <v>93859</v>
      </c>
      <c r="H9" s="83">
        <f t="shared" si="0"/>
        <v>1267094</v>
      </c>
      <c r="I9" s="96" t="s">
        <v>198</v>
      </c>
      <c r="J9" s="96" t="s">
        <v>199</v>
      </c>
    </row>
    <row r="10" spans="1:10" ht="15.75" customHeight="1" x14ac:dyDescent="0.25">
      <c r="B10" s="81">
        <v>45826</v>
      </c>
      <c r="C10" s="82" t="s">
        <v>239</v>
      </c>
      <c r="D10" s="82" t="s">
        <v>207</v>
      </c>
      <c r="E10" s="83">
        <v>815738</v>
      </c>
      <c r="F10" s="95" t="s">
        <v>190</v>
      </c>
      <c r="G10" s="83">
        <v>65259</v>
      </c>
      <c r="H10" s="83">
        <f t="shared" si="0"/>
        <v>880997</v>
      </c>
      <c r="I10" s="96" t="s">
        <v>198</v>
      </c>
      <c r="J10" s="96" t="s">
        <v>199</v>
      </c>
    </row>
    <row r="11" spans="1:10" ht="15.75" customHeight="1" x14ac:dyDescent="0.25">
      <c r="B11" s="81">
        <v>45826</v>
      </c>
      <c r="C11" s="82" t="s">
        <v>240</v>
      </c>
      <c r="D11" s="82" t="s">
        <v>205</v>
      </c>
      <c r="E11" s="83">
        <v>379956</v>
      </c>
      <c r="F11" s="95" t="s">
        <v>190</v>
      </c>
      <c r="G11" s="83">
        <v>30396</v>
      </c>
      <c r="H11" s="83">
        <f t="shared" si="0"/>
        <v>410352</v>
      </c>
      <c r="I11" s="96" t="s">
        <v>198</v>
      </c>
      <c r="J11" s="96" t="s">
        <v>199</v>
      </c>
    </row>
    <row r="12" spans="1:10" ht="15.75" customHeight="1" x14ac:dyDescent="0.25">
      <c r="B12" s="81">
        <v>45827</v>
      </c>
      <c r="C12" s="82" t="s">
        <v>241</v>
      </c>
      <c r="D12" s="82" t="s">
        <v>217</v>
      </c>
      <c r="E12" s="83">
        <v>790159</v>
      </c>
      <c r="F12" s="95" t="s">
        <v>190</v>
      </c>
      <c r="G12" s="83">
        <v>63213</v>
      </c>
      <c r="H12" s="83">
        <f t="shared" si="0"/>
        <v>853372</v>
      </c>
      <c r="I12" s="96" t="s">
        <v>198</v>
      </c>
      <c r="J12" s="96" t="s">
        <v>199</v>
      </c>
    </row>
    <row r="13" spans="1:10" ht="15.75" customHeight="1" x14ac:dyDescent="0.25">
      <c r="B13" s="81">
        <v>45827</v>
      </c>
      <c r="C13" s="82" t="s">
        <v>242</v>
      </c>
      <c r="D13" s="82" t="s">
        <v>211</v>
      </c>
      <c r="E13" s="83">
        <v>826401</v>
      </c>
      <c r="F13" s="95" t="s">
        <v>190</v>
      </c>
      <c r="G13" s="83">
        <v>66112</v>
      </c>
      <c r="H13" s="83">
        <f t="shared" si="0"/>
        <v>892513</v>
      </c>
      <c r="I13" s="96" t="s">
        <v>198</v>
      </c>
      <c r="J13" s="96" t="s">
        <v>199</v>
      </c>
    </row>
    <row r="14" spans="1:10" ht="15.75" customHeight="1" x14ac:dyDescent="0.25">
      <c r="B14" s="81">
        <v>45831</v>
      </c>
      <c r="C14" s="82" t="s">
        <v>243</v>
      </c>
      <c r="D14" s="82" t="s">
        <v>244</v>
      </c>
      <c r="E14" s="83">
        <v>484199</v>
      </c>
      <c r="F14" s="95" t="s">
        <v>190</v>
      </c>
      <c r="G14" s="83">
        <v>38736</v>
      </c>
      <c r="H14" s="83">
        <f t="shared" si="0"/>
        <v>522935</v>
      </c>
      <c r="I14" s="96" t="s">
        <v>198</v>
      </c>
      <c r="J14" s="96" t="s">
        <v>199</v>
      </c>
    </row>
    <row r="15" spans="1:10" ht="15.75" customHeight="1" x14ac:dyDescent="0.25">
      <c r="B15" s="81">
        <v>45834</v>
      </c>
      <c r="C15" s="82" t="s">
        <v>245</v>
      </c>
      <c r="D15" s="82" t="s">
        <v>246</v>
      </c>
      <c r="E15" s="83">
        <v>640507</v>
      </c>
      <c r="F15" s="95" t="s">
        <v>190</v>
      </c>
      <c r="G15" s="83">
        <v>51241</v>
      </c>
      <c r="H15" s="83">
        <f t="shared" si="0"/>
        <v>691748</v>
      </c>
      <c r="I15" s="96" t="s">
        <v>198</v>
      </c>
      <c r="J15" s="96" t="s">
        <v>199</v>
      </c>
    </row>
    <row r="16" spans="1:10" ht="15.75" customHeight="1" x14ac:dyDescent="0.25">
      <c r="B16" s="81">
        <v>45814</v>
      </c>
      <c r="C16" s="82"/>
      <c r="D16" s="82" t="s">
        <v>247</v>
      </c>
      <c r="E16" s="83">
        <v>-593125</v>
      </c>
      <c r="F16" s="95" t="s">
        <v>190</v>
      </c>
      <c r="G16" s="83">
        <v>-47451</v>
      </c>
      <c r="H16" s="83">
        <f t="shared" si="0"/>
        <v>-640576</v>
      </c>
      <c r="I16" s="96" t="s">
        <v>198</v>
      </c>
      <c r="J16" s="96" t="s">
        <v>199</v>
      </c>
    </row>
    <row r="17" spans="2:10" ht="15.75" customHeight="1" x14ac:dyDescent="0.25">
      <c r="B17" s="81">
        <v>45818</v>
      </c>
      <c r="C17" s="82"/>
      <c r="D17" s="82" t="s">
        <v>220</v>
      </c>
      <c r="E17" s="83">
        <v>-56430</v>
      </c>
      <c r="F17" s="95" t="s">
        <v>190</v>
      </c>
      <c r="G17" s="83">
        <v>-4514</v>
      </c>
      <c r="H17" s="83">
        <f t="shared" si="0"/>
        <v>-60944</v>
      </c>
      <c r="I17" s="96" t="s">
        <v>198</v>
      </c>
      <c r="J17" s="96" t="s">
        <v>199</v>
      </c>
    </row>
    <row r="18" spans="2:10" ht="15.75" customHeight="1" x14ac:dyDescent="0.25">
      <c r="B18" s="81">
        <v>45818</v>
      </c>
      <c r="C18" s="82"/>
      <c r="D18" s="82" t="s">
        <v>224</v>
      </c>
      <c r="E18" s="83">
        <v>-69759</v>
      </c>
      <c r="F18" s="95" t="s">
        <v>190</v>
      </c>
      <c r="G18" s="83">
        <v>-5581</v>
      </c>
      <c r="H18" s="83">
        <f t="shared" si="0"/>
        <v>-75340</v>
      </c>
      <c r="I18" s="96" t="s">
        <v>198</v>
      </c>
      <c r="J18" s="96" t="s">
        <v>199</v>
      </c>
    </row>
    <row r="19" spans="2:10" ht="15.75" customHeight="1" x14ac:dyDescent="0.25">
      <c r="B19" s="81">
        <v>45818</v>
      </c>
      <c r="C19" s="82"/>
      <c r="D19" s="82" t="s">
        <v>248</v>
      </c>
      <c r="E19" s="83">
        <v>-192804</v>
      </c>
      <c r="F19" s="95" t="s">
        <v>190</v>
      </c>
      <c r="G19" s="83">
        <v>-15424</v>
      </c>
      <c r="H19" s="83">
        <f t="shared" si="0"/>
        <v>-208228</v>
      </c>
      <c r="I19" s="96" t="s">
        <v>198</v>
      </c>
      <c r="J19" s="96" t="s">
        <v>199</v>
      </c>
    </row>
    <row r="20" spans="2:10" ht="15.75" customHeight="1" x14ac:dyDescent="0.25">
      <c r="B20" s="81">
        <v>45829</v>
      </c>
      <c r="C20" s="82"/>
      <c r="D20" s="82" t="s">
        <v>220</v>
      </c>
      <c r="E20" s="83">
        <v>-56430</v>
      </c>
      <c r="F20" s="95" t="s">
        <v>190</v>
      </c>
      <c r="G20" s="83">
        <v>-4514</v>
      </c>
      <c r="H20" s="83">
        <f t="shared" si="0"/>
        <v>-60944</v>
      </c>
      <c r="I20" s="96" t="s">
        <v>198</v>
      </c>
      <c r="J20" s="96" t="s">
        <v>199</v>
      </c>
    </row>
    <row r="21" spans="2:10" x14ac:dyDescent="0.25">
      <c r="B21" s="36" t="s">
        <v>316</v>
      </c>
      <c r="D21" s="97" t="s">
        <v>225</v>
      </c>
      <c r="E21" s="37">
        <f>SUM(E4:E20)</f>
        <v>7468046</v>
      </c>
      <c r="G21" s="37">
        <f>SUM(G4:G20)</f>
        <v>597444</v>
      </c>
      <c r="H21" s="37">
        <f>SUM(H4:H20)</f>
        <v>8065490</v>
      </c>
    </row>
    <row r="22" spans="2:10" x14ac:dyDescent="0.25">
      <c r="D22" s="98" t="s">
        <v>249</v>
      </c>
      <c r="H22" s="99">
        <f>-E21*0.005</f>
        <v>-37340.230000000003</v>
      </c>
    </row>
    <row r="23" spans="2:10" x14ac:dyDescent="0.25">
      <c r="D23" s="98" t="s">
        <v>250</v>
      </c>
      <c r="H23" s="99">
        <f>-H21*0.01</f>
        <v>-80654.900000000009</v>
      </c>
    </row>
    <row r="24" spans="2:10" x14ac:dyDescent="0.25">
      <c r="D24" s="98" t="s">
        <v>251</v>
      </c>
      <c r="H24" s="99">
        <f>-H21*0.01</f>
        <v>-80654.900000000009</v>
      </c>
    </row>
    <row r="25" spans="2:10" x14ac:dyDescent="0.25">
      <c r="D25" s="100" t="s">
        <v>229</v>
      </c>
      <c r="H25" s="101">
        <f>+SUM(H22:H24)</f>
        <v>-198650.03000000003</v>
      </c>
    </row>
    <row r="26" spans="2:10" x14ac:dyDescent="0.25">
      <c r="D26" s="102" t="s">
        <v>230</v>
      </c>
      <c r="H26" s="101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A4" zoomScaleNormal="100" workbookViewId="0">
      <selection activeCell="B24" sqref="B24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252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81">
        <v>45779</v>
      </c>
      <c r="C4" s="82" t="s">
        <v>277</v>
      </c>
      <c r="D4" s="82" t="s">
        <v>197</v>
      </c>
      <c r="E4" s="83">
        <v>1045386</v>
      </c>
      <c r="F4" s="95" t="s">
        <v>190</v>
      </c>
      <c r="G4" s="83">
        <v>83631</v>
      </c>
      <c r="H4" s="83">
        <f>+E4+G4</f>
        <v>1129017</v>
      </c>
      <c r="I4" s="96" t="s">
        <v>198</v>
      </c>
      <c r="J4" s="96" t="s">
        <v>199</v>
      </c>
    </row>
    <row r="5" spans="1:10" ht="15.75" customHeight="1" x14ac:dyDescent="0.25">
      <c r="B5" s="81">
        <v>45782</v>
      </c>
      <c r="C5" s="82" t="s">
        <v>278</v>
      </c>
      <c r="D5" s="82" t="s">
        <v>207</v>
      </c>
      <c r="E5" s="83">
        <v>420541</v>
      </c>
      <c r="F5" s="95" t="s">
        <v>190</v>
      </c>
      <c r="G5" s="83">
        <v>33643</v>
      </c>
      <c r="H5" s="83">
        <f>+E5+G5</f>
        <v>454184</v>
      </c>
      <c r="I5" s="96" t="s">
        <v>198</v>
      </c>
      <c r="J5" s="96" t="s">
        <v>199</v>
      </c>
    </row>
    <row r="6" spans="1:10" ht="15.75" customHeight="1" x14ac:dyDescent="0.25">
      <c r="B6" s="81">
        <v>45783</v>
      </c>
      <c r="C6" s="82" t="s">
        <v>279</v>
      </c>
      <c r="D6" s="82" t="s">
        <v>209</v>
      </c>
      <c r="E6" s="83">
        <v>956208</v>
      </c>
      <c r="F6" s="95" t="s">
        <v>190</v>
      </c>
      <c r="G6" s="83">
        <v>76497</v>
      </c>
      <c r="H6" s="83">
        <f t="shared" ref="H6:H23" si="0">+E6+G6</f>
        <v>1032705</v>
      </c>
      <c r="I6" s="96" t="s">
        <v>198</v>
      </c>
      <c r="J6" s="96" t="s">
        <v>199</v>
      </c>
    </row>
    <row r="7" spans="1:10" ht="15.75" customHeight="1" x14ac:dyDescent="0.25">
      <c r="B7" s="81">
        <v>45784</v>
      </c>
      <c r="C7" s="82" t="s">
        <v>280</v>
      </c>
      <c r="D7" s="82" t="s">
        <v>201</v>
      </c>
      <c r="E7" s="83">
        <v>1229733</v>
      </c>
      <c r="F7" s="95" t="s">
        <v>190</v>
      </c>
      <c r="G7" s="83">
        <v>98379</v>
      </c>
      <c r="H7" s="83">
        <f t="shared" si="0"/>
        <v>1328112</v>
      </c>
      <c r="I7" s="96" t="s">
        <v>198</v>
      </c>
      <c r="J7" s="96" t="s">
        <v>199</v>
      </c>
    </row>
    <row r="8" spans="1:10" ht="15.75" customHeight="1" x14ac:dyDescent="0.25">
      <c r="B8" s="81">
        <v>45785</v>
      </c>
      <c r="C8" s="82" t="s">
        <v>281</v>
      </c>
      <c r="D8" s="82" t="s">
        <v>203</v>
      </c>
      <c r="E8" s="83">
        <v>756503</v>
      </c>
      <c r="F8" s="95" t="s">
        <v>190</v>
      </c>
      <c r="G8" s="83">
        <v>60520</v>
      </c>
      <c r="H8" s="83">
        <f t="shared" si="0"/>
        <v>817023</v>
      </c>
      <c r="I8" s="96" t="s">
        <v>198</v>
      </c>
      <c r="J8" s="96" t="s">
        <v>199</v>
      </c>
    </row>
    <row r="9" spans="1:10" ht="15.75" customHeight="1" x14ac:dyDescent="0.25">
      <c r="B9" s="81">
        <v>45791</v>
      </c>
      <c r="C9" s="82" t="s">
        <v>282</v>
      </c>
      <c r="D9" s="82" t="s">
        <v>205</v>
      </c>
      <c r="E9" s="83">
        <v>420287</v>
      </c>
      <c r="F9" s="95" t="s">
        <v>190</v>
      </c>
      <c r="G9" s="83">
        <v>33623</v>
      </c>
      <c r="H9" s="83">
        <f t="shared" si="0"/>
        <v>453910</v>
      </c>
      <c r="I9" s="96" t="s">
        <v>198</v>
      </c>
      <c r="J9" s="96" t="s">
        <v>199</v>
      </c>
    </row>
    <row r="10" spans="1:10" ht="15.75" customHeight="1" x14ac:dyDescent="0.25">
      <c r="B10" s="81">
        <v>45791</v>
      </c>
      <c r="C10" s="82" t="s">
        <v>283</v>
      </c>
      <c r="D10" s="82" t="s">
        <v>244</v>
      </c>
      <c r="E10" s="83">
        <v>665597</v>
      </c>
      <c r="F10" s="95" t="s">
        <v>190</v>
      </c>
      <c r="G10" s="83">
        <v>53248</v>
      </c>
      <c r="H10" s="83">
        <f t="shared" si="0"/>
        <v>718845</v>
      </c>
      <c r="I10" s="96" t="s">
        <v>198</v>
      </c>
      <c r="J10" s="96" t="s">
        <v>199</v>
      </c>
    </row>
    <row r="11" spans="1:10" ht="15.75" customHeight="1" x14ac:dyDescent="0.25">
      <c r="B11" s="81">
        <v>45796</v>
      </c>
      <c r="C11" s="82" t="s">
        <v>284</v>
      </c>
      <c r="D11" s="82" t="s">
        <v>207</v>
      </c>
      <c r="E11" s="83">
        <v>348795</v>
      </c>
      <c r="F11" s="95" t="s">
        <v>190</v>
      </c>
      <c r="G11" s="83">
        <v>27904</v>
      </c>
      <c r="H11" s="83">
        <f t="shared" si="0"/>
        <v>376699</v>
      </c>
      <c r="I11" s="96" t="s">
        <v>198</v>
      </c>
      <c r="J11" s="96" t="s">
        <v>199</v>
      </c>
    </row>
    <row r="12" spans="1:10" ht="15.75" customHeight="1" x14ac:dyDescent="0.25">
      <c r="B12" s="81">
        <v>45800</v>
      </c>
      <c r="C12" s="82" t="s">
        <v>285</v>
      </c>
      <c r="D12" s="82" t="s">
        <v>203</v>
      </c>
      <c r="E12" s="83">
        <v>888932</v>
      </c>
      <c r="F12" s="95" t="s">
        <v>190</v>
      </c>
      <c r="G12" s="83">
        <v>71115</v>
      </c>
      <c r="H12" s="83">
        <f t="shared" si="0"/>
        <v>960047</v>
      </c>
      <c r="I12" s="96" t="s">
        <v>198</v>
      </c>
      <c r="J12" s="96" t="s">
        <v>199</v>
      </c>
    </row>
    <row r="13" spans="1:10" ht="15.75" customHeight="1" x14ac:dyDescent="0.25">
      <c r="B13" s="81">
        <v>45801</v>
      </c>
      <c r="C13" s="82" t="s">
        <v>286</v>
      </c>
      <c r="D13" s="82" t="s">
        <v>211</v>
      </c>
      <c r="E13" s="83">
        <v>569934</v>
      </c>
      <c r="F13" s="95" t="s">
        <v>190</v>
      </c>
      <c r="G13" s="83">
        <v>45595</v>
      </c>
      <c r="H13" s="83">
        <f t="shared" si="0"/>
        <v>615529</v>
      </c>
      <c r="I13" s="96" t="s">
        <v>198</v>
      </c>
      <c r="J13" s="96" t="s">
        <v>199</v>
      </c>
    </row>
    <row r="14" spans="1:10" ht="15.75" customHeight="1" x14ac:dyDescent="0.25">
      <c r="B14" s="81">
        <v>45803</v>
      </c>
      <c r="C14" s="82" t="s">
        <v>287</v>
      </c>
      <c r="D14" s="82" t="s">
        <v>205</v>
      </c>
      <c r="E14" s="83">
        <v>422147</v>
      </c>
      <c r="F14" s="95" t="s">
        <v>190</v>
      </c>
      <c r="G14" s="83">
        <v>33772</v>
      </c>
      <c r="H14" s="83">
        <f t="shared" si="0"/>
        <v>455919</v>
      </c>
      <c r="I14" s="96" t="s">
        <v>198</v>
      </c>
      <c r="J14" s="96" t="s">
        <v>199</v>
      </c>
    </row>
    <row r="15" spans="1:10" ht="15.75" customHeight="1" x14ac:dyDescent="0.25">
      <c r="B15" s="81">
        <v>45804</v>
      </c>
      <c r="C15" s="82" t="s">
        <v>288</v>
      </c>
      <c r="D15" s="82" t="s">
        <v>246</v>
      </c>
      <c r="E15" s="83">
        <v>688014</v>
      </c>
      <c r="F15" s="95" t="s">
        <v>190</v>
      </c>
      <c r="G15" s="83">
        <v>55041</v>
      </c>
      <c r="H15" s="83">
        <f t="shared" si="0"/>
        <v>743055</v>
      </c>
      <c r="I15" s="96" t="s">
        <v>198</v>
      </c>
      <c r="J15" s="96" t="s">
        <v>199</v>
      </c>
    </row>
    <row r="16" spans="1:10" ht="15.75" customHeight="1" x14ac:dyDescent="0.25">
      <c r="B16" s="81">
        <v>45804</v>
      </c>
      <c r="C16" s="82" t="s">
        <v>289</v>
      </c>
      <c r="D16" s="82" t="s">
        <v>219</v>
      </c>
      <c r="E16" s="83">
        <v>543452</v>
      </c>
      <c r="F16" s="95" t="s">
        <v>190</v>
      </c>
      <c r="G16" s="83">
        <v>43476</v>
      </c>
      <c r="H16" s="83">
        <f t="shared" si="0"/>
        <v>586928</v>
      </c>
      <c r="I16" s="96" t="s">
        <v>198</v>
      </c>
      <c r="J16" s="96" t="s">
        <v>199</v>
      </c>
    </row>
    <row r="17" spans="2:10" ht="15.75" customHeight="1" x14ac:dyDescent="0.25">
      <c r="B17" s="103">
        <v>45786</v>
      </c>
      <c r="C17" s="82"/>
      <c r="D17" s="96" t="s">
        <v>220</v>
      </c>
      <c r="E17" s="104">
        <v>-67403</v>
      </c>
      <c r="F17" s="95" t="s">
        <v>190</v>
      </c>
      <c r="G17" s="104">
        <v>-5392</v>
      </c>
      <c r="H17" s="83">
        <f t="shared" si="0"/>
        <v>-72795</v>
      </c>
      <c r="I17" s="96" t="s">
        <v>198</v>
      </c>
      <c r="J17" s="96" t="s">
        <v>199</v>
      </c>
    </row>
    <row r="18" spans="2:10" ht="15.75" customHeight="1" x14ac:dyDescent="0.25">
      <c r="B18" s="103">
        <v>45792</v>
      </c>
      <c r="C18" s="82"/>
      <c r="D18" s="96" t="s">
        <v>271</v>
      </c>
      <c r="E18" s="104">
        <v>-69759</v>
      </c>
      <c r="F18" s="95" t="s">
        <v>190</v>
      </c>
      <c r="G18" s="104">
        <v>-5581</v>
      </c>
      <c r="H18" s="83">
        <f t="shared" si="0"/>
        <v>-75340</v>
      </c>
      <c r="I18" s="96" t="s">
        <v>198</v>
      </c>
      <c r="J18" s="96" t="s">
        <v>199</v>
      </c>
    </row>
    <row r="19" spans="2:10" ht="15.75" customHeight="1" x14ac:dyDescent="0.25">
      <c r="B19" s="103">
        <v>45799</v>
      </c>
      <c r="C19" s="82"/>
      <c r="D19" s="96" t="s">
        <v>221</v>
      </c>
      <c r="E19" s="104">
        <v>-52816</v>
      </c>
      <c r="F19" s="95" t="s">
        <v>190</v>
      </c>
      <c r="G19" s="104">
        <v>-4225</v>
      </c>
      <c r="H19" s="83">
        <f t="shared" si="0"/>
        <v>-57041</v>
      </c>
      <c r="I19" s="96" t="s">
        <v>198</v>
      </c>
      <c r="J19" s="96" t="s">
        <v>199</v>
      </c>
    </row>
    <row r="20" spans="2:10" ht="15.75" customHeight="1" x14ac:dyDescent="0.25">
      <c r="B20" s="103">
        <v>45799</v>
      </c>
      <c r="C20" s="82"/>
      <c r="D20" s="96" t="s">
        <v>224</v>
      </c>
      <c r="E20" s="104">
        <v>-105505</v>
      </c>
      <c r="F20" s="95" t="s">
        <v>190</v>
      </c>
      <c r="G20" s="104">
        <v>-8440</v>
      </c>
      <c r="H20" s="83">
        <f t="shared" si="0"/>
        <v>-113945</v>
      </c>
      <c r="I20" s="96" t="s">
        <v>198</v>
      </c>
      <c r="J20" s="96" t="s">
        <v>199</v>
      </c>
    </row>
    <row r="21" spans="2:10" ht="15.75" customHeight="1" x14ac:dyDescent="0.25">
      <c r="B21" s="103">
        <v>45800</v>
      </c>
      <c r="C21" s="82"/>
      <c r="D21" s="96" t="s">
        <v>290</v>
      </c>
      <c r="E21" s="104">
        <v>-550123</v>
      </c>
      <c r="F21" s="95" t="s">
        <v>190</v>
      </c>
      <c r="G21" s="104">
        <v>-44010</v>
      </c>
      <c r="H21" s="83">
        <f t="shared" si="0"/>
        <v>-594133</v>
      </c>
      <c r="I21" s="96" t="s">
        <v>198</v>
      </c>
      <c r="J21" s="96" t="s">
        <v>199</v>
      </c>
    </row>
    <row r="22" spans="2:10" ht="15.75" customHeight="1" x14ac:dyDescent="0.25">
      <c r="B22" s="103">
        <v>45800</v>
      </c>
      <c r="C22" s="82"/>
      <c r="D22" s="96" t="s">
        <v>291</v>
      </c>
      <c r="E22" s="104">
        <v>-793728</v>
      </c>
      <c r="F22" s="95" t="s">
        <v>190</v>
      </c>
      <c r="G22" s="104">
        <v>-63498</v>
      </c>
      <c r="H22" s="83">
        <f t="shared" si="0"/>
        <v>-857226</v>
      </c>
      <c r="I22" s="96" t="s">
        <v>198</v>
      </c>
      <c r="J22" s="96" t="s">
        <v>199</v>
      </c>
    </row>
    <row r="23" spans="2:10" ht="15.75" customHeight="1" x14ac:dyDescent="0.25">
      <c r="B23" s="103">
        <v>45800</v>
      </c>
      <c r="C23" s="82"/>
      <c r="D23" s="96" t="s">
        <v>292</v>
      </c>
      <c r="E23" s="104">
        <v>-218365</v>
      </c>
      <c r="F23" s="95" t="s">
        <v>190</v>
      </c>
      <c r="G23" s="104">
        <v>-17469</v>
      </c>
      <c r="H23" s="83">
        <f t="shared" si="0"/>
        <v>-235834</v>
      </c>
      <c r="I23" s="96" t="s">
        <v>198</v>
      </c>
      <c r="J23" s="96" t="s">
        <v>199</v>
      </c>
    </row>
    <row r="24" spans="2:10" x14ac:dyDescent="0.25">
      <c r="B24" s="36" t="s">
        <v>293</v>
      </c>
      <c r="D24" s="97" t="s">
        <v>225</v>
      </c>
      <c r="E24" s="37">
        <f>SUM(E4:E23)</f>
        <v>7097830</v>
      </c>
      <c r="G24" s="37">
        <f>SUM(G4:G23)</f>
        <v>567829</v>
      </c>
      <c r="H24" s="37">
        <f>SUM(H4:H23)</f>
        <v>7665659</v>
      </c>
    </row>
    <row r="25" spans="2:10" x14ac:dyDescent="0.25">
      <c r="D25" s="98" t="s">
        <v>294</v>
      </c>
      <c r="H25" s="99">
        <f>-E24*0.005</f>
        <v>-35489.15</v>
      </c>
    </row>
    <row r="26" spans="2:10" x14ac:dyDescent="0.25">
      <c r="D26" s="98" t="s">
        <v>295</v>
      </c>
      <c r="H26" s="99">
        <f>-H24*0.01</f>
        <v>-76656.59</v>
      </c>
    </row>
    <row r="27" spans="2:10" x14ac:dyDescent="0.25">
      <c r="D27" s="98" t="s">
        <v>296</v>
      </c>
      <c r="H27" s="99">
        <f>-H24*0.01</f>
        <v>-76656.59</v>
      </c>
    </row>
    <row r="28" spans="2:10" x14ac:dyDescent="0.25">
      <c r="D28" s="100" t="s">
        <v>229</v>
      </c>
      <c r="H28" s="101">
        <f>+SUM(H25:H27)</f>
        <v>-188802.33</v>
      </c>
    </row>
    <row r="29" spans="2:10" x14ac:dyDescent="0.25">
      <c r="D29" s="102" t="s">
        <v>230</v>
      </c>
      <c r="H29" s="101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sqref="A1:I1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252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81">
        <v>45748</v>
      </c>
      <c r="C4" s="82" t="s">
        <v>253</v>
      </c>
      <c r="D4" s="82" t="s">
        <v>211</v>
      </c>
      <c r="E4" s="83">
        <v>644253</v>
      </c>
      <c r="F4" s="95" t="s">
        <v>190</v>
      </c>
      <c r="G4" s="83">
        <v>51540</v>
      </c>
      <c r="H4" s="83">
        <f>+E4+G4</f>
        <v>695793</v>
      </c>
      <c r="I4" s="96" t="s">
        <v>198</v>
      </c>
      <c r="J4" s="96" t="s">
        <v>199</v>
      </c>
    </row>
    <row r="5" spans="1:10" ht="15.75" customHeight="1" x14ac:dyDescent="0.25">
      <c r="B5" s="81">
        <v>45748</v>
      </c>
      <c r="C5" s="82" t="s">
        <v>254</v>
      </c>
      <c r="D5" s="82" t="s">
        <v>244</v>
      </c>
      <c r="E5" s="83">
        <v>462544</v>
      </c>
      <c r="F5" s="95" t="s">
        <v>190</v>
      </c>
      <c r="G5" s="83">
        <v>37004</v>
      </c>
      <c r="H5" s="83">
        <f>+E5+G5</f>
        <v>499548</v>
      </c>
      <c r="I5" s="96" t="s">
        <v>198</v>
      </c>
      <c r="J5" s="96" t="s">
        <v>199</v>
      </c>
    </row>
    <row r="6" spans="1:10" ht="15.75" customHeight="1" x14ac:dyDescent="0.25">
      <c r="B6" s="81">
        <v>45749</v>
      </c>
      <c r="C6" s="82" t="s">
        <v>255</v>
      </c>
      <c r="D6" s="82" t="s">
        <v>209</v>
      </c>
      <c r="E6" s="83">
        <v>312553</v>
      </c>
      <c r="F6" s="95" t="s">
        <v>190</v>
      </c>
      <c r="G6" s="83">
        <v>25004</v>
      </c>
      <c r="H6" s="83">
        <f t="shared" ref="H6:H25" si="0">+E6+G6</f>
        <v>337557</v>
      </c>
      <c r="I6" s="96" t="s">
        <v>198</v>
      </c>
      <c r="J6" s="96" t="s">
        <v>199</v>
      </c>
    </row>
    <row r="7" spans="1:10" ht="15.75" customHeight="1" x14ac:dyDescent="0.25">
      <c r="B7" s="81">
        <v>45755</v>
      </c>
      <c r="C7" s="82" t="s">
        <v>256</v>
      </c>
      <c r="D7" s="82" t="s">
        <v>207</v>
      </c>
      <c r="E7" s="83">
        <v>452071</v>
      </c>
      <c r="F7" s="95" t="s">
        <v>190</v>
      </c>
      <c r="G7" s="83">
        <v>36166</v>
      </c>
      <c r="H7" s="83">
        <f t="shared" si="0"/>
        <v>488237</v>
      </c>
      <c r="I7" s="96" t="s">
        <v>198</v>
      </c>
      <c r="J7" s="96" t="s">
        <v>199</v>
      </c>
    </row>
    <row r="8" spans="1:10" ht="15.75" customHeight="1" x14ac:dyDescent="0.25">
      <c r="B8" s="81">
        <v>45755</v>
      </c>
      <c r="C8" s="82" t="s">
        <v>257</v>
      </c>
      <c r="D8" s="82" t="s">
        <v>238</v>
      </c>
      <c r="E8" s="83">
        <v>2049555</v>
      </c>
      <c r="F8" s="95" t="s">
        <v>190</v>
      </c>
      <c r="G8" s="83">
        <v>163964</v>
      </c>
      <c r="H8" s="83">
        <f t="shared" si="0"/>
        <v>2213519</v>
      </c>
      <c r="I8" s="96" t="s">
        <v>198</v>
      </c>
      <c r="J8" s="96" t="s">
        <v>199</v>
      </c>
    </row>
    <row r="9" spans="1:10" ht="15.75" customHeight="1" x14ac:dyDescent="0.25">
      <c r="B9" s="81">
        <v>45756</v>
      </c>
      <c r="C9" s="82" t="s">
        <v>258</v>
      </c>
      <c r="D9" s="82" t="s">
        <v>197</v>
      </c>
      <c r="E9" s="83">
        <v>902865</v>
      </c>
      <c r="F9" s="95" t="s">
        <v>190</v>
      </c>
      <c r="G9" s="83">
        <v>72229</v>
      </c>
      <c r="H9" s="83">
        <f t="shared" si="0"/>
        <v>975094</v>
      </c>
      <c r="I9" s="96" t="s">
        <v>198</v>
      </c>
      <c r="J9" s="96" t="s">
        <v>199</v>
      </c>
    </row>
    <row r="10" spans="1:10" ht="15.75" customHeight="1" x14ac:dyDescent="0.25">
      <c r="B10" s="81">
        <v>45757</v>
      </c>
      <c r="C10" s="82" t="s">
        <v>259</v>
      </c>
      <c r="D10" s="82" t="s">
        <v>209</v>
      </c>
      <c r="E10" s="83">
        <v>684240</v>
      </c>
      <c r="F10" s="95" t="s">
        <v>190</v>
      </c>
      <c r="G10" s="83">
        <v>54739</v>
      </c>
      <c r="H10" s="83">
        <f t="shared" si="0"/>
        <v>738979</v>
      </c>
      <c r="I10" s="96" t="s">
        <v>198</v>
      </c>
      <c r="J10" s="96" t="s">
        <v>199</v>
      </c>
    </row>
    <row r="11" spans="1:10" ht="15.75" customHeight="1" x14ac:dyDescent="0.25">
      <c r="B11" s="81">
        <v>45761</v>
      </c>
      <c r="C11" s="82" t="s">
        <v>260</v>
      </c>
      <c r="D11" s="82" t="s">
        <v>211</v>
      </c>
      <c r="E11" s="83">
        <v>467256</v>
      </c>
      <c r="F11" s="95" t="s">
        <v>190</v>
      </c>
      <c r="G11" s="83">
        <v>37380</v>
      </c>
      <c r="H11" s="83">
        <f t="shared" si="0"/>
        <v>504636</v>
      </c>
      <c r="I11" s="96" t="s">
        <v>198</v>
      </c>
      <c r="J11" s="96" t="s">
        <v>199</v>
      </c>
    </row>
    <row r="12" spans="1:10" ht="15.75" customHeight="1" x14ac:dyDescent="0.25">
      <c r="B12" s="81">
        <v>45761</v>
      </c>
      <c r="C12" s="82" t="s">
        <v>261</v>
      </c>
      <c r="D12" s="82" t="s">
        <v>205</v>
      </c>
      <c r="E12" s="83">
        <v>601330</v>
      </c>
      <c r="F12" s="95" t="s">
        <v>190</v>
      </c>
      <c r="G12" s="83">
        <v>48106</v>
      </c>
      <c r="H12" s="83">
        <f t="shared" si="0"/>
        <v>649436</v>
      </c>
      <c r="I12" s="96" t="s">
        <v>198</v>
      </c>
      <c r="J12" s="96" t="s">
        <v>199</v>
      </c>
    </row>
    <row r="13" spans="1:10" ht="15.75" customHeight="1" x14ac:dyDescent="0.25">
      <c r="B13" s="81">
        <v>45762</v>
      </c>
      <c r="C13" s="82" t="s">
        <v>262</v>
      </c>
      <c r="D13" s="82" t="s">
        <v>263</v>
      </c>
      <c r="E13" s="83">
        <v>485454</v>
      </c>
      <c r="F13" s="95" t="s">
        <v>190</v>
      </c>
      <c r="G13" s="83">
        <v>38836</v>
      </c>
      <c r="H13" s="83">
        <f t="shared" si="0"/>
        <v>524290</v>
      </c>
      <c r="I13" s="96" t="s">
        <v>198</v>
      </c>
      <c r="J13" s="96" t="s">
        <v>199</v>
      </c>
    </row>
    <row r="14" spans="1:10" ht="15.75" customHeight="1" x14ac:dyDescent="0.25">
      <c r="B14" s="81">
        <v>45769</v>
      </c>
      <c r="C14" s="82" t="s">
        <v>264</v>
      </c>
      <c r="D14" s="82" t="s">
        <v>203</v>
      </c>
      <c r="E14" s="83">
        <v>623590</v>
      </c>
      <c r="F14" s="95" t="s">
        <v>190</v>
      </c>
      <c r="G14" s="83">
        <v>49887</v>
      </c>
      <c r="H14" s="83">
        <f t="shared" si="0"/>
        <v>673477</v>
      </c>
      <c r="I14" s="96" t="s">
        <v>198</v>
      </c>
      <c r="J14" s="96" t="s">
        <v>199</v>
      </c>
    </row>
    <row r="15" spans="1:10" ht="15.75" customHeight="1" x14ac:dyDescent="0.25">
      <c r="B15" s="81">
        <v>45771</v>
      </c>
      <c r="C15" s="82" t="s">
        <v>265</v>
      </c>
      <c r="D15" s="82" t="s">
        <v>238</v>
      </c>
      <c r="E15" s="83">
        <v>1034895</v>
      </c>
      <c r="F15" s="95" t="s">
        <v>190</v>
      </c>
      <c r="G15" s="83">
        <v>82792</v>
      </c>
      <c r="H15" s="83">
        <f t="shared" si="0"/>
        <v>1117687</v>
      </c>
      <c r="I15" s="96" t="s">
        <v>198</v>
      </c>
      <c r="J15" s="96" t="s">
        <v>199</v>
      </c>
    </row>
    <row r="16" spans="1:10" ht="15.75" customHeight="1" x14ac:dyDescent="0.25">
      <c r="B16" s="81">
        <v>45771</v>
      </c>
      <c r="C16" s="82" t="s">
        <v>266</v>
      </c>
      <c r="D16" s="82" t="s">
        <v>207</v>
      </c>
      <c r="E16" s="83">
        <v>555093</v>
      </c>
      <c r="F16" s="95" t="s">
        <v>190</v>
      </c>
      <c r="G16" s="83">
        <v>44407</v>
      </c>
      <c r="H16" s="83">
        <f t="shared" si="0"/>
        <v>599500</v>
      </c>
      <c r="I16" s="96" t="s">
        <v>198</v>
      </c>
      <c r="J16" s="96" t="s">
        <v>199</v>
      </c>
    </row>
    <row r="17" spans="2:10" ht="15.75" customHeight="1" x14ac:dyDescent="0.25">
      <c r="B17" s="81">
        <v>45772</v>
      </c>
      <c r="C17" s="82" t="s">
        <v>267</v>
      </c>
      <c r="D17" s="82" t="s">
        <v>219</v>
      </c>
      <c r="E17" s="83">
        <v>411486</v>
      </c>
      <c r="F17" s="95" t="s">
        <v>190</v>
      </c>
      <c r="G17" s="83">
        <v>32919</v>
      </c>
      <c r="H17" s="83">
        <f t="shared" si="0"/>
        <v>444405</v>
      </c>
      <c r="I17" s="96" t="s">
        <v>198</v>
      </c>
      <c r="J17" s="96" t="s">
        <v>199</v>
      </c>
    </row>
    <row r="18" spans="2:10" ht="15.75" customHeight="1" x14ac:dyDescent="0.25">
      <c r="B18" s="81">
        <v>45775</v>
      </c>
      <c r="C18" s="82" t="s">
        <v>268</v>
      </c>
      <c r="D18" s="82" t="s">
        <v>217</v>
      </c>
      <c r="E18" s="83">
        <v>688876</v>
      </c>
      <c r="F18" s="95" t="s">
        <v>190</v>
      </c>
      <c r="G18" s="83">
        <v>55110</v>
      </c>
      <c r="H18" s="83">
        <f t="shared" si="0"/>
        <v>743986</v>
      </c>
      <c r="I18" s="96" t="s">
        <v>198</v>
      </c>
      <c r="J18" s="96" t="s">
        <v>199</v>
      </c>
    </row>
    <row r="19" spans="2:10" ht="15.75" customHeight="1" x14ac:dyDescent="0.25">
      <c r="B19" s="81">
        <v>45776</v>
      </c>
      <c r="C19" s="82" t="s">
        <v>269</v>
      </c>
      <c r="D19" s="82" t="s">
        <v>270</v>
      </c>
      <c r="E19" s="83">
        <v>1229733</v>
      </c>
      <c r="F19" s="95" t="s">
        <v>190</v>
      </c>
      <c r="G19" s="83">
        <v>98379</v>
      </c>
      <c r="H19" s="83">
        <f t="shared" si="0"/>
        <v>1328112</v>
      </c>
      <c r="I19" s="96" t="s">
        <v>198</v>
      </c>
      <c r="J19" s="96" t="s">
        <v>199</v>
      </c>
    </row>
    <row r="20" spans="2:10" ht="15.75" customHeight="1" x14ac:dyDescent="0.25">
      <c r="B20" s="81">
        <v>45749</v>
      </c>
      <c r="C20" s="82"/>
      <c r="D20" s="82" t="s">
        <v>271</v>
      </c>
      <c r="E20" s="83">
        <v>-280769</v>
      </c>
      <c r="F20" s="95" t="s">
        <v>190</v>
      </c>
      <c r="G20" s="83">
        <v>-22462</v>
      </c>
      <c r="H20" s="83">
        <f t="shared" si="0"/>
        <v>-303231</v>
      </c>
      <c r="I20" s="96" t="s">
        <v>198</v>
      </c>
      <c r="J20" s="96" t="s">
        <v>199</v>
      </c>
    </row>
    <row r="21" spans="2:10" ht="15.75" customHeight="1" x14ac:dyDescent="0.25">
      <c r="B21" s="81">
        <v>45750</v>
      </c>
      <c r="C21" s="82"/>
      <c r="D21" s="82" t="s">
        <v>223</v>
      </c>
      <c r="E21" s="83">
        <v>-557926</v>
      </c>
      <c r="F21" s="95" t="s">
        <v>190</v>
      </c>
      <c r="G21" s="83">
        <v>-44634</v>
      </c>
      <c r="H21" s="83">
        <f t="shared" si="0"/>
        <v>-602560</v>
      </c>
      <c r="I21" s="96" t="s">
        <v>198</v>
      </c>
      <c r="J21" s="96" t="s">
        <v>199</v>
      </c>
    </row>
    <row r="22" spans="2:10" ht="15.75" customHeight="1" x14ac:dyDescent="0.25">
      <c r="B22" s="81">
        <v>45761</v>
      </c>
      <c r="C22" s="82"/>
      <c r="D22" s="82" t="s">
        <v>248</v>
      </c>
      <c r="E22" s="83">
        <v>-67403</v>
      </c>
      <c r="F22" s="95" t="s">
        <v>190</v>
      </c>
      <c r="G22" s="83">
        <v>-5392</v>
      </c>
      <c r="H22" s="83">
        <f t="shared" si="0"/>
        <v>-72795</v>
      </c>
      <c r="I22" s="96" t="s">
        <v>198</v>
      </c>
      <c r="J22" s="96" t="s">
        <v>199</v>
      </c>
    </row>
    <row r="23" spans="2:10" ht="15.75" customHeight="1" x14ac:dyDescent="0.25">
      <c r="B23" s="81">
        <v>45763</v>
      </c>
      <c r="C23" s="82"/>
      <c r="D23" s="82" t="s">
        <v>223</v>
      </c>
      <c r="E23" s="83">
        <v>-282150</v>
      </c>
      <c r="F23" s="95" t="s">
        <v>190</v>
      </c>
      <c r="G23" s="83">
        <v>-22572</v>
      </c>
      <c r="H23" s="83">
        <f t="shared" si="0"/>
        <v>-304722</v>
      </c>
      <c r="I23" s="96" t="s">
        <v>198</v>
      </c>
      <c r="J23" s="96" t="s">
        <v>199</v>
      </c>
    </row>
    <row r="24" spans="2:10" ht="15.75" customHeight="1" x14ac:dyDescent="0.25">
      <c r="B24" s="81">
        <v>45771</v>
      </c>
      <c r="C24" s="82"/>
      <c r="D24" s="82" t="s">
        <v>272</v>
      </c>
      <c r="E24" s="83">
        <v>-1355715</v>
      </c>
      <c r="F24" s="95" t="s">
        <v>190</v>
      </c>
      <c r="G24" s="83">
        <v>-108457</v>
      </c>
      <c r="H24" s="83">
        <f t="shared" si="0"/>
        <v>-1464172</v>
      </c>
      <c r="I24" s="96" t="s">
        <v>198</v>
      </c>
      <c r="J24" s="96" t="s">
        <v>199</v>
      </c>
    </row>
    <row r="25" spans="2:10" ht="15.75" customHeight="1" x14ac:dyDescent="0.25">
      <c r="B25" s="81">
        <v>45772</v>
      </c>
      <c r="C25" s="82"/>
      <c r="D25" s="82" t="s">
        <v>220</v>
      </c>
      <c r="E25" s="83">
        <v>-67403</v>
      </c>
      <c r="F25" s="95" t="s">
        <v>190</v>
      </c>
      <c r="G25" s="83">
        <v>-5392</v>
      </c>
      <c r="H25" s="83">
        <f t="shared" si="0"/>
        <v>-72795</v>
      </c>
      <c r="I25" s="96" t="s">
        <v>198</v>
      </c>
      <c r="J25" s="96" t="s">
        <v>199</v>
      </c>
    </row>
    <row r="26" spans="2:10" x14ac:dyDescent="0.25">
      <c r="B26" s="36" t="s">
        <v>273</v>
      </c>
      <c r="D26" s="97" t="s">
        <v>225</v>
      </c>
      <c r="E26" s="37">
        <f>SUM(E4:E25)</f>
        <v>8994428</v>
      </c>
      <c r="G26" s="37">
        <f>SUM(G4:G25)</f>
        <v>719553</v>
      </c>
      <c r="H26" s="37">
        <f>SUM(H4:H25)</f>
        <v>9713981</v>
      </c>
    </row>
    <row r="27" spans="2:10" x14ac:dyDescent="0.25">
      <c r="D27" s="98" t="s">
        <v>274</v>
      </c>
      <c r="H27" s="99">
        <f>-E26*0.005</f>
        <v>-44972.14</v>
      </c>
    </row>
    <row r="28" spans="2:10" x14ac:dyDescent="0.25">
      <c r="D28" s="98" t="s">
        <v>275</v>
      </c>
      <c r="H28" s="99">
        <f>-H26*0.01</f>
        <v>-97139.81</v>
      </c>
    </row>
    <row r="29" spans="2:10" x14ac:dyDescent="0.25">
      <c r="D29" s="98" t="s">
        <v>276</v>
      </c>
      <c r="H29" s="99">
        <f>-H26*0.01</f>
        <v>-97139.81</v>
      </c>
    </row>
    <row r="30" spans="2:10" x14ac:dyDescent="0.25">
      <c r="D30" s="100" t="s">
        <v>229</v>
      </c>
      <c r="H30" s="101">
        <f>+SUM(H27:H29)</f>
        <v>-239251.76</v>
      </c>
    </row>
    <row r="31" spans="2:10" x14ac:dyDescent="0.25">
      <c r="D31" s="102" t="s">
        <v>230</v>
      </c>
      <c r="H31" s="101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3" zoomScaleNormal="100" workbookViewId="0">
      <selection activeCell="B22" sqref="B22"/>
    </sheetView>
  </sheetViews>
  <sheetFormatPr defaultColWidth="9.140625" defaultRowHeight="15" x14ac:dyDescent="0.25"/>
  <cols>
    <col min="1" max="1" width="1.42578125" style="69" customWidth="1"/>
    <col min="2" max="2" width="14.28515625" style="74" customWidth="1"/>
    <col min="3" max="3" width="11.42578125" style="69" customWidth="1"/>
    <col min="4" max="4" width="57.140625" style="69" customWidth="1"/>
    <col min="5" max="5" width="17.140625" style="71" customWidth="1"/>
    <col min="6" max="6" width="11.42578125" style="69" customWidth="1"/>
    <col min="7" max="8" width="15.7109375" style="71" customWidth="1"/>
    <col min="9" max="9" width="50" style="69" customWidth="1"/>
    <col min="10" max="10" width="21.42578125" style="69" customWidth="1"/>
    <col min="11" max="16384" width="9.140625" style="69"/>
  </cols>
  <sheetData>
    <row r="1" spans="1:10" ht="18.75" x14ac:dyDescent="0.3">
      <c r="A1" s="116" t="s">
        <v>193</v>
      </c>
      <c r="B1" s="116"/>
      <c r="C1" s="116"/>
      <c r="D1" s="116"/>
      <c r="E1" s="116"/>
      <c r="F1" s="116"/>
      <c r="G1" s="116"/>
      <c r="H1" s="116"/>
      <c r="I1" s="116"/>
    </row>
    <row r="2" spans="1:10" x14ac:dyDescent="0.25">
      <c r="A2" s="117" t="s">
        <v>297</v>
      </c>
      <c r="B2" s="117"/>
      <c r="C2" s="117"/>
      <c r="D2" s="117"/>
      <c r="E2" s="117"/>
      <c r="F2" s="117"/>
      <c r="G2" s="117"/>
      <c r="H2" s="117"/>
      <c r="I2" s="117"/>
    </row>
    <row r="3" spans="1:10" ht="24.75" customHeight="1" x14ac:dyDescent="0.25">
      <c r="B3" s="93" t="s">
        <v>0</v>
      </c>
      <c r="C3" s="94" t="s">
        <v>184</v>
      </c>
      <c r="D3" s="94" t="s">
        <v>11</v>
      </c>
      <c r="E3" s="72" t="s">
        <v>185</v>
      </c>
      <c r="F3" s="94" t="s">
        <v>186</v>
      </c>
      <c r="G3" s="72" t="s">
        <v>187</v>
      </c>
      <c r="H3" s="72" t="s">
        <v>195</v>
      </c>
      <c r="I3" s="94" t="s">
        <v>188</v>
      </c>
      <c r="J3" s="94" t="s">
        <v>189</v>
      </c>
    </row>
    <row r="4" spans="1:10" ht="15.75" customHeight="1" x14ac:dyDescent="0.25">
      <c r="B4" s="81">
        <v>45721</v>
      </c>
      <c r="C4" s="82" t="s">
        <v>298</v>
      </c>
      <c r="D4" s="82" t="s">
        <v>207</v>
      </c>
      <c r="E4" s="83">
        <v>422274</v>
      </c>
      <c r="F4" s="95" t="s">
        <v>190</v>
      </c>
      <c r="G4" s="83">
        <v>33782</v>
      </c>
      <c r="H4" s="83">
        <f>+E4+G4</f>
        <v>456056</v>
      </c>
      <c r="I4" s="96" t="s">
        <v>198</v>
      </c>
      <c r="J4" s="96" t="s">
        <v>199</v>
      </c>
    </row>
    <row r="5" spans="1:10" ht="15.75" customHeight="1" x14ac:dyDescent="0.25">
      <c r="B5" s="81">
        <v>45722</v>
      </c>
      <c r="C5" s="82" t="s">
        <v>299</v>
      </c>
      <c r="D5" s="82" t="s">
        <v>209</v>
      </c>
      <c r="E5" s="83">
        <v>611478</v>
      </c>
      <c r="F5" s="95" t="s">
        <v>190</v>
      </c>
      <c r="G5" s="83">
        <v>48918</v>
      </c>
      <c r="H5" s="83">
        <f t="shared" ref="H5:H20" si="0">+E5+G5</f>
        <v>660396</v>
      </c>
      <c r="I5" s="96" t="s">
        <v>198</v>
      </c>
      <c r="J5" s="96" t="s">
        <v>199</v>
      </c>
    </row>
    <row r="6" spans="1:10" ht="15.75" customHeight="1" x14ac:dyDescent="0.25">
      <c r="B6" s="81">
        <v>45726</v>
      </c>
      <c r="C6" s="82" t="s">
        <v>300</v>
      </c>
      <c r="D6" s="82" t="s">
        <v>211</v>
      </c>
      <c r="E6" s="83">
        <v>410826</v>
      </c>
      <c r="F6" s="95" t="s">
        <v>190</v>
      </c>
      <c r="G6" s="83">
        <v>32866</v>
      </c>
      <c r="H6" s="83">
        <f t="shared" si="0"/>
        <v>443692</v>
      </c>
      <c r="I6" s="96" t="s">
        <v>198</v>
      </c>
      <c r="J6" s="96" t="s">
        <v>199</v>
      </c>
    </row>
    <row r="7" spans="1:10" ht="15.75" customHeight="1" x14ac:dyDescent="0.25">
      <c r="B7" s="81">
        <v>45728</v>
      </c>
      <c r="C7" s="82" t="s">
        <v>301</v>
      </c>
      <c r="D7" s="82" t="s">
        <v>246</v>
      </c>
      <c r="E7" s="83">
        <v>437484</v>
      </c>
      <c r="F7" s="95" t="s">
        <v>190</v>
      </c>
      <c r="G7" s="83">
        <v>34999</v>
      </c>
      <c r="H7" s="83">
        <f t="shared" si="0"/>
        <v>472483</v>
      </c>
      <c r="I7" s="96" t="s">
        <v>198</v>
      </c>
      <c r="J7" s="96" t="s">
        <v>199</v>
      </c>
    </row>
    <row r="8" spans="1:10" ht="15.75" customHeight="1" x14ac:dyDescent="0.25">
      <c r="B8" s="81">
        <v>45730</v>
      </c>
      <c r="C8" s="82" t="s">
        <v>302</v>
      </c>
      <c r="D8" s="82" t="s">
        <v>203</v>
      </c>
      <c r="E8" s="83">
        <v>958691</v>
      </c>
      <c r="F8" s="95" t="s">
        <v>190</v>
      </c>
      <c r="G8" s="83">
        <v>76695</v>
      </c>
      <c r="H8" s="83">
        <f t="shared" si="0"/>
        <v>1035386</v>
      </c>
      <c r="I8" s="96" t="s">
        <v>198</v>
      </c>
      <c r="J8" s="96" t="s">
        <v>199</v>
      </c>
    </row>
    <row r="9" spans="1:10" ht="15.75" customHeight="1" x14ac:dyDescent="0.25">
      <c r="B9" s="81">
        <v>45733</v>
      </c>
      <c r="C9" s="82" t="s">
        <v>303</v>
      </c>
      <c r="D9" s="82" t="s">
        <v>207</v>
      </c>
      <c r="E9" s="83">
        <v>350782</v>
      </c>
      <c r="F9" s="95" t="s">
        <v>190</v>
      </c>
      <c r="G9" s="83">
        <v>28063</v>
      </c>
      <c r="H9" s="83">
        <f t="shared" si="0"/>
        <v>378845</v>
      </c>
      <c r="I9" s="96" t="s">
        <v>198</v>
      </c>
      <c r="J9" s="96" t="s">
        <v>199</v>
      </c>
    </row>
    <row r="10" spans="1:10" ht="15.75" customHeight="1" x14ac:dyDescent="0.25">
      <c r="B10" s="81">
        <v>45733</v>
      </c>
      <c r="C10" s="82" t="s">
        <v>304</v>
      </c>
      <c r="D10" s="82" t="s">
        <v>219</v>
      </c>
      <c r="E10" s="83">
        <v>552561</v>
      </c>
      <c r="F10" s="95" t="s">
        <v>190</v>
      </c>
      <c r="G10" s="83">
        <v>44205</v>
      </c>
      <c r="H10" s="83">
        <f t="shared" si="0"/>
        <v>596766</v>
      </c>
      <c r="I10" s="96" t="s">
        <v>198</v>
      </c>
      <c r="J10" s="96" t="s">
        <v>199</v>
      </c>
    </row>
    <row r="11" spans="1:10" ht="15.75" customHeight="1" x14ac:dyDescent="0.25">
      <c r="B11" s="81">
        <v>45734</v>
      </c>
      <c r="C11" s="82" t="s">
        <v>305</v>
      </c>
      <c r="D11" s="82" t="s">
        <v>217</v>
      </c>
      <c r="E11" s="83">
        <v>601095</v>
      </c>
      <c r="F11" s="95" t="s">
        <v>190</v>
      </c>
      <c r="G11" s="83">
        <v>48088</v>
      </c>
      <c r="H11" s="83">
        <f t="shared" si="0"/>
        <v>649183</v>
      </c>
      <c r="I11" s="96" t="s">
        <v>198</v>
      </c>
      <c r="J11" s="96" t="s">
        <v>199</v>
      </c>
    </row>
    <row r="12" spans="1:10" ht="15.75" customHeight="1" x14ac:dyDescent="0.25">
      <c r="B12" s="81">
        <v>45741</v>
      </c>
      <c r="C12" s="82" t="s">
        <v>306</v>
      </c>
      <c r="D12" s="82" t="s">
        <v>263</v>
      </c>
      <c r="E12" s="83">
        <v>913218</v>
      </c>
      <c r="F12" s="95" t="s">
        <v>190</v>
      </c>
      <c r="G12" s="83">
        <v>73057</v>
      </c>
      <c r="H12" s="83">
        <f t="shared" si="0"/>
        <v>986275</v>
      </c>
      <c r="I12" s="96" t="s">
        <v>198</v>
      </c>
      <c r="J12" s="96" t="s">
        <v>199</v>
      </c>
    </row>
    <row r="13" spans="1:10" ht="15.75" customHeight="1" x14ac:dyDescent="0.25">
      <c r="B13" s="81">
        <v>45743</v>
      </c>
      <c r="C13" s="82" t="s">
        <v>307</v>
      </c>
      <c r="D13" s="82" t="s">
        <v>203</v>
      </c>
      <c r="E13" s="83">
        <v>841731</v>
      </c>
      <c r="F13" s="95" t="s">
        <v>190</v>
      </c>
      <c r="G13" s="83">
        <v>67338</v>
      </c>
      <c r="H13" s="83">
        <f t="shared" si="0"/>
        <v>909069</v>
      </c>
      <c r="I13" s="96" t="s">
        <v>198</v>
      </c>
      <c r="J13" s="96" t="s">
        <v>199</v>
      </c>
    </row>
    <row r="14" spans="1:10" ht="15.75" customHeight="1" x14ac:dyDescent="0.25">
      <c r="B14" s="103">
        <v>45728</v>
      </c>
      <c r="C14" s="82"/>
      <c r="D14" s="82" t="s">
        <v>308</v>
      </c>
      <c r="E14" s="104">
        <v>-697997</v>
      </c>
      <c r="F14" s="95" t="s">
        <v>190</v>
      </c>
      <c r="G14" s="104">
        <v>-55839</v>
      </c>
      <c r="H14" s="83">
        <f t="shared" si="0"/>
        <v>-753836</v>
      </c>
      <c r="I14" s="96" t="s">
        <v>198</v>
      </c>
      <c r="J14" s="96" t="s">
        <v>199</v>
      </c>
    </row>
    <row r="15" spans="1:10" ht="15.75" customHeight="1" x14ac:dyDescent="0.25">
      <c r="B15" s="103">
        <v>45728</v>
      </c>
      <c r="C15" s="82"/>
      <c r="D15" s="82" t="s">
        <v>292</v>
      </c>
      <c r="E15" s="104">
        <v>-496049</v>
      </c>
      <c r="F15" s="95" t="s">
        <v>190</v>
      </c>
      <c r="G15" s="104">
        <v>-39684</v>
      </c>
      <c r="H15" s="83">
        <f t="shared" si="0"/>
        <v>-535733</v>
      </c>
      <c r="I15" s="96" t="s">
        <v>198</v>
      </c>
      <c r="J15" s="96" t="s">
        <v>199</v>
      </c>
    </row>
    <row r="16" spans="1:10" ht="15.75" customHeight="1" x14ac:dyDescent="0.25">
      <c r="B16" s="103">
        <v>45728</v>
      </c>
      <c r="C16" s="82"/>
      <c r="D16" s="82" t="s">
        <v>291</v>
      </c>
      <c r="E16" s="104">
        <v>-134806</v>
      </c>
      <c r="F16" s="95" t="s">
        <v>190</v>
      </c>
      <c r="G16" s="104">
        <v>-10784</v>
      </c>
      <c r="H16" s="83">
        <f t="shared" si="0"/>
        <v>-145590</v>
      </c>
      <c r="I16" s="96" t="s">
        <v>198</v>
      </c>
      <c r="J16" s="96" t="s">
        <v>199</v>
      </c>
    </row>
    <row r="17" spans="2:10" ht="15.75" customHeight="1" x14ac:dyDescent="0.25">
      <c r="B17" s="103">
        <v>45728</v>
      </c>
      <c r="C17" s="82"/>
      <c r="D17" s="82" t="s">
        <v>222</v>
      </c>
      <c r="E17" s="104">
        <v>-105505</v>
      </c>
      <c r="F17" s="95" t="s">
        <v>190</v>
      </c>
      <c r="G17" s="104">
        <v>-8440</v>
      </c>
      <c r="H17" s="83">
        <f t="shared" si="0"/>
        <v>-113945</v>
      </c>
      <c r="I17" s="96" t="s">
        <v>198</v>
      </c>
      <c r="J17" s="96" t="s">
        <v>199</v>
      </c>
    </row>
    <row r="18" spans="2:10" ht="15.75" customHeight="1" x14ac:dyDescent="0.25">
      <c r="B18" s="103">
        <v>45735</v>
      </c>
      <c r="C18" s="82"/>
      <c r="D18" s="82" t="s">
        <v>222</v>
      </c>
      <c r="E18" s="104">
        <v>-134806</v>
      </c>
      <c r="F18" s="95" t="s">
        <v>190</v>
      </c>
      <c r="G18" s="104">
        <v>-10784</v>
      </c>
      <c r="H18" s="83">
        <f t="shared" si="0"/>
        <v>-145590</v>
      </c>
      <c r="I18" s="96" t="s">
        <v>198</v>
      </c>
      <c r="J18" s="96" t="s">
        <v>199</v>
      </c>
    </row>
    <row r="19" spans="2:10" ht="15.75" customHeight="1" x14ac:dyDescent="0.25">
      <c r="B19" s="103">
        <v>45735</v>
      </c>
      <c r="C19" s="82"/>
      <c r="D19" s="82" t="s">
        <v>309</v>
      </c>
      <c r="E19" s="104">
        <v>-316515</v>
      </c>
      <c r="F19" s="95" t="s">
        <v>190</v>
      </c>
      <c r="G19" s="104">
        <v>-25321</v>
      </c>
      <c r="H19" s="83">
        <f t="shared" si="0"/>
        <v>-341836</v>
      </c>
      <c r="I19" s="96" t="s">
        <v>198</v>
      </c>
      <c r="J19" s="96" t="s">
        <v>199</v>
      </c>
    </row>
    <row r="20" spans="2:10" ht="15.75" customHeight="1" x14ac:dyDescent="0.25">
      <c r="B20" s="103">
        <v>45742</v>
      </c>
      <c r="C20" s="82"/>
      <c r="D20" s="82" t="s">
        <v>308</v>
      </c>
      <c r="E20" s="104">
        <v>-56430</v>
      </c>
      <c r="F20" s="95" t="s">
        <v>190</v>
      </c>
      <c r="G20" s="104">
        <v>-4514</v>
      </c>
      <c r="H20" s="83">
        <f t="shared" si="0"/>
        <v>-60944</v>
      </c>
      <c r="I20" s="96" t="s">
        <v>198</v>
      </c>
      <c r="J20" s="96" t="s">
        <v>199</v>
      </c>
    </row>
    <row r="21" spans="2:10" x14ac:dyDescent="0.25">
      <c r="B21" s="36" t="s">
        <v>316</v>
      </c>
      <c r="D21" s="97" t="s">
        <v>225</v>
      </c>
      <c r="E21" s="37">
        <f>SUM(E4:E20)</f>
        <v>4158032</v>
      </c>
      <c r="G21" s="37">
        <f>SUM(G4:G20)</f>
        <v>332645</v>
      </c>
      <c r="H21" s="37">
        <f>SUM(H4:H20)</f>
        <v>4490677</v>
      </c>
    </row>
    <row r="22" spans="2:10" x14ac:dyDescent="0.25">
      <c r="D22" s="98" t="s">
        <v>310</v>
      </c>
      <c r="H22" s="99">
        <f>-E21*0.005</f>
        <v>-20790.16</v>
      </c>
    </row>
    <row r="23" spans="2:10" x14ac:dyDescent="0.25">
      <c r="D23" s="98" t="s">
        <v>311</v>
      </c>
      <c r="H23" s="99">
        <f>-H21*0.01</f>
        <v>-44906.770000000004</v>
      </c>
    </row>
    <row r="24" spans="2:10" x14ac:dyDescent="0.25">
      <c r="D24" s="98" t="s">
        <v>312</v>
      </c>
      <c r="H24" s="99">
        <f>-H21*0.01</f>
        <v>-44906.770000000004</v>
      </c>
    </row>
    <row r="25" spans="2:10" x14ac:dyDescent="0.25">
      <c r="D25" s="100" t="s">
        <v>229</v>
      </c>
      <c r="H25" s="101">
        <f>+SUM(H22:H24)</f>
        <v>-110603.70000000001</v>
      </c>
    </row>
    <row r="26" spans="2:10" x14ac:dyDescent="0.25">
      <c r="D26" s="102" t="s">
        <v>230</v>
      </c>
      <c r="H26" s="101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8" t="s">
        <v>48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169</v>
      </c>
      <c r="D3" s="82" t="s">
        <v>17</v>
      </c>
      <c r="E3" s="82" t="s">
        <v>52</v>
      </c>
      <c r="F3" s="82" t="s">
        <v>103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170</v>
      </c>
      <c r="D4" s="82" t="s">
        <v>17</v>
      </c>
      <c r="E4" s="82" t="s">
        <v>52</v>
      </c>
      <c r="F4" s="82" t="s">
        <v>135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171</v>
      </c>
      <c r="D5" s="82" t="s">
        <v>17</v>
      </c>
      <c r="E5" s="82" t="s">
        <v>52</v>
      </c>
      <c r="F5" s="82" t="s">
        <v>136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172</v>
      </c>
      <c r="D6" s="82" t="s">
        <v>17</v>
      </c>
      <c r="E6" s="82" t="s">
        <v>52</v>
      </c>
      <c r="F6" s="82" t="s">
        <v>103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177</v>
      </c>
      <c r="D7" s="82" t="s">
        <v>17</v>
      </c>
      <c r="E7" s="82" t="s">
        <v>52</v>
      </c>
      <c r="F7" s="40" t="s">
        <v>178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125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19" t="s">
        <v>45</v>
      </c>
      <c r="B1" s="119"/>
      <c r="C1" s="119"/>
      <c r="D1" s="119"/>
      <c r="E1" s="119"/>
      <c r="F1" s="119"/>
      <c r="G1" s="119"/>
      <c r="H1" s="119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94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18" t="s">
        <v>46</v>
      </c>
      <c r="B18" s="118"/>
      <c r="C18" s="118"/>
      <c r="D18" s="118"/>
      <c r="E18" s="118"/>
      <c r="F18" s="118"/>
      <c r="G18" s="118"/>
      <c r="H18" s="118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Công nợ </vt:lpstr>
      <vt:lpstr>T08.25</vt:lpstr>
      <vt:lpstr>T07.25</vt:lpstr>
      <vt:lpstr>T06.25</vt:lpstr>
      <vt:lpstr>T05.25</vt:lpstr>
      <vt:lpstr>T04.25</vt:lpstr>
      <vt:lpstr>T03.25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2025-10-27T02:53:41Z</dcterms:modified>
</cp:coreProperties>
</file>