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KMARKET\"/>
    </mc:Choice>
  </mc:AlternateContent>
  <bookViews>
    <workbookView xWindow="-120" yWindow="-120" windowWidth="24270" windowHeight="13020"/>
  </bookViews>
  <sheets>
    <sheet name="Công nợ Vũ" sheetId="7" r:id="rId1"/>
    <sheet name="T10.23" sheetId="9" state="hidden" r:id="rId2"/>
    <sheet name="T11.23" sheetId="10" state="hidden" r:id="rId3"/>
    <sheet name="T12.23" sheetId="6" state="hidden" r:id="rId4"/>
    <sheet name="T01.24" sheetId="8" state="hidden" r:id="rId5"/>
    <sheet name="T06.25" sheetId="29" r:id="rId6"/>
    <sheet name="T05.25" sheetId="28" r:id="rId7"/>
    <sheet name="T04.25" sheetId="27" r:id="rId8"/>
    <sheet name="T03.25" sheetId="26" r:id="rId9"/>
    <sheet name="T02.25" sheetId="25" state="hidden" r:id="rId10"/>
    <sheet name="T01.25" sheetId="24" state="hidden" r:id="rId11"/>
    <sheet name="T12.24" sheetId="23" state="hidden" r:id="rId12"/>
    <sheet name="T11.24" sheetId="22" state="hidden" r:id="rId13"/>
    <sheet name="T10.24" sheetId="21" state="hidden" r:id="rId14"/>
    <sheet name="T09.24" sheetId="20" state="hidden" r:id="rId15"/>
    <sheet name="T08.24" sheetId="19" state="hidden" r:id="rId16"/>
    <sheet name="T07.24" sheetId="18" state="hidden" r:id="rId17"/>
    <sheet name="T06.24" sheetId="17" state="hidden" r:id="rId18"/>
    <sheet name="T05.24" sheetId="15" state="hidden" r:id="rId19"/>
    <sheet name="T04.24" sheetId="14" state="hidden" r:id="rId20"/>
    <sheet name="T03.24" sheetId="12" state="hidden" r:id="rId21"/>
    <sheet name="T02.24" sheetId="11" state="hidden" r:id="rId22"/>
  </sheets>
  <definedNames>
    <definedName name="_xlnm._FilterDatabase" localSheetId="17" hidden="1">T06.24!$B$3:$K$34</definedName>
    <definedName name="_xlnm._FilterDatabase" localSheetId="16" hidden="1">T07.24!$B$3:$K$25</definedName>
  </definedNames>
  <calcPr calcId="162913"/>
</workbook>
</file>

<file path=xl/calcChain.xml><?xml version="1.0" encoding="utf-8"?>
<calcChain xmlns="http://schemas.openxmlformats.org/spreadsheetml/2006/main">
  <c r="J13" i="7" l="1"/>
  <c r="H24" i="29"/>
  <c r="H23" i="29"/>
  <c r="H22" i="29"/>
  <c r="H16" i="29"/>
  <c r="G21" i="29" l="1"/>
  <c r="E21" i="29"/>
  <c r="H20" i="29"/>
  <c r="H19" i="29"/>
  <c r="H18" i="29"/>
  <c r="H17" i="29"/>
  <c r="H15" i="29"/>
  <c r="H14" i="29"/>
  <c r="H13" i="29"/>
  <c r="H12" i="29"/>
  <c r="H11" i="29"/>
  <c r="H10" i="29"/>
  <c r="H9" i="29"/>
  <c r="H8" i="29"/>
  <c r="H7" i="29"/>
  <c r="H6" i="29"/>
  <c r="H5" i="29"/>
  <c r="H4" i="29"/>
  <c r="H21" i="29" l="1"/>
  <c r="J12" i="7"/>
  <c r="H25" i="29" l="1"/>
  <c r="H26" i="29" s="1"/>
  <c r="H25" i="28"/>
  <c r="H26" i="28"/>
  <c r="H27" i="28"/>
  <c r="H21" i="28"/>
  <c r="H22" i="28"/>
  <c r="H23" i="28"/>
  <c r="H19" i="28"/>
  <c r="H20" i="28"/>
  <c r="H17" i="28"/>
  <c r="H18" i="28"/>
  <c r="G24" i="28"/>
  <c r="E24" i="28"/>
  <c r="H16" i="28"/>
  <c r="H15" i="28"/>
  <c r="H14" i="28"/>
  <c r="H13" i="28"/>
  <c r="H12" i="28"/>
  <c r="H11" i="28"/>
  <c r="H10" i="28"/>
  <c r="H9" i="28"/>
  <c r="H8" i="28"/>
  <c r="H7" i="28"/>
  <c r="H6" i="28"/>
  <c r="H5" i="28"/>
  <c r="H4" i="28"/>
  <c r="H24" i="28" l="1"/>
  <c r="J11" i="7"/>
  <c r="H27" i="27"/>
  <c r="H5" i="27"/>
  <c r="H9" i="27"/>
  <c r="H10" i="27"/>
  <c r="H11" i="27"/>
  <c r="H12" i="27"/>
  <c r="H13" i="27"/>
  <c r="H14" i="27"/>
  <c r="G26" i="27"/>
  <c r="E26" i="27"/>
  <c r="H25" i="27"/>
  <c r="H24" i="27"/>
  <c r="H23" i="27"/>
  <c r="H22" i="27"/>
  <c r="H21" i="27"/>
  <c r="H20" i="27"/>
  <c r="H19" i="27"/>
  <c r="H18" i="27"/>
  <c r="H17" i="27"/>
  <c r="H16" i="27"/>
  <c r="H15" i="27"/>
  <c r="H8" i="27"/>
  <c r="H7" i="27"/>
  <c r="H6" i="27"/>
  <c r="H4" i="27"/>
  <c r="H28" i="28" l="1"/>
  <c r="H29" i="28" s="1"/>
  <c r="H26" i="27"/>
  <c r="H17" i="26"/>
  <c r="H29" i="27" l="1"/>
  <c r="H28" i="27"/>
  <c r="H30" i="27" s="1"/>
  <c r="H31" i="27" s="1"/>
  <c r="H22" i="26"/>
  <c r="G21" i="26"/>
  <c r="E21" i="26"/>
  <c r="H20" i="26"/>
  <c r="H19" i="26"/>
  <c r="H18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21" i="26" l="1"/>
  <c r="H24" i="26" l="1"/>
  <c r="H23" i="26"/>
  <c r="H25" i="26"/>
  <c r="H26" i="26" s="1"/>
  <c r="E25" i="7"/>
  <c r="E15" i="7"/>
  <c r="D15" i="7"/>
  <c r="H30" i="25"/>
  <c r="H29" i="25"/>
  <c r="H28" i="25"/>
  <c r="H27" i="25"/>
  <c r="H26" i="25"/>
  <c r="H9" i="25"/>
  <c r="H10" i="25"/>
  <c r="H11" i="25"/>
  <c r="H12" i="25"/>
  <c r="H13" i="25"/>
  <c r="H22" i="25"/>
  <c r="H19" i="25"/>
  <c r="H20" i="25"/>
  <c r="H21" i="25"/>
  <c r="H23" i="25"/>
  <c r="H24" i="25"/>
  <c r="G25" i="25"/>
  <c r="E25" i="25"/>
  <c r="H18" i="25"/>
  <c r="H17" i="25"/>
  <c r="H16" i="25"/>
  <c r="H15" i="25"/>
  <c r="H14" i="25"/>
  <c r="H8" i="25"/>
  <c r="H7" i="25"/>
  <c r="H6" i="25"/>
  <c r="H5" i="25"/>
  <c r="H4" i="25"/>
  <c r="H25" i="25" l="1"/>
  <c r="H16" i="24"/>
  <c r="G18" i="24" l="1"/>
  <c r="E18" i="24"/>
  <c r="H19" i="24" s="1"/>
  <c r="H17" i="24"/>
  <c r="H15" i="24"/>
  <c r="H14" i="24"/>
  <c r="H13" i="24"/>
  <c r="H12" i="24"/>
  <c r="H11" i="24"/>
  <c r="H10" i="24"/>
  <c r="H9" i="24"/>
  <c r="H8" i="24"/>
  <c r="H7" i="24"/>
  <c r="H6" i="24"/>
  <c r="H5" i="24"/>
  <c r="H4" i="24"/>
  <c r="H18" i="24" s="1"/>
  <c r="H21" i="24" l="1"/>
  <c r="H20" i="24"/>
  <c r="H22" i="24" s="1"/>
  <c r="H23" i="24" s="1"/>
  <c r="H20" i="23"/>
  <c r="G20" i="23"/>
  <c r="E20" i="23"/>
  <c r="H19" i="23"/>
  <c r="H23" i="23" l="1"/>
  <c r="H22" i="23"/>
  <c r="H21" i="23"/>
  <c r="H15" i="23"/>
  <c r="H16" i="23"/>
  <c r="H17" i="23"/>
  <c r="H18" i="23"/>
  <c r="H5" i="23"/>
  <c r="H6" i="23"/>
  <c r="H7" i="23"/>
  <c r="H8" i="23"/>
  <c r="H9" i="23"/>
  <c r="H10" i="23"/>
  <c r="H11" i="23"/>
  <c r="H12" i="23"/>
  <c r="H13" i="23"/>
  <c r="H14" i="23"/>
  <c r="H4" i="23"/>
  <c r="G11" i="22" l="1"/>
  <c r="E11" i="22"/>
  <c r="H12" i="22" s="1"/>
  <c r="H10" i="22"/>
  <c r="H11" i="22" s="1"/>
  <c r="H24" i="23" l="1"/>
  <c r="H25" i="23" s="1"/>
  <c r="H13" i="22"/>
  <c r="H14" i="22"/>
  <c r="H15" i="22" s="1"/>
  <c r="H16" i="22" s="1"/>
  <c r="H21" i="21"/>
  <c r="H22" i="21"/>
  <c r="H20" i="21"/>
  <c r="H19" i="21"/>
  <c r="H18" i="21"/>
  <c r="G17" i="21"/>
  <c r="E17" i="21"/>
  <c r="H16" i="21"/>
  <c r="H15" i="21"/>
  <c r="H14" i="21"/>
  <c r="H13" i="21"/>
  <c r="H12" i="21"/>
  <c r="H11" i="21"/>
  <c r="H10" i="21"/>
  <c r="H9" i="21"/>
  <c r="H8" i="21"/>
  <c r="H7" i="21"/>
  <c r="H6" i="21"/>
  <c r="H5" i="21"/>
  <c r="H4" i="21"/>
  <c r="H17" i="21" s="1"/>
  <c r="H4" i="20" l="1"/>
  <c r="H5" i="20"/>
  <c r="H6" i="20"/>
  <c r="H7" i="20"/>
  <c r="H8" i="20"/>
  <c r="H13" i="20"/>
  <c r="G9" i="20"/>
  <c r="E9" i="20"/>
  <c r="H9" i="20" l="1"/>
  <c r="H14" i="20" s="1"/>
  <c r="H25" i="19"/>
  <c r="H26" i="19" l="1"/>
  <c r="H24" i="19"/>
  <c r="H23" i="19"/>
  <c r="H22" i="19"/>
  <c r="H21" i="19"/>
  <c r="G21" i="19"/>
  <c r="E21" i="19"/>
  <c r="H11" i="19"/>
  <c r="H10" i="19"/>
  <c r="H9" i="19"/>
  <c r="H8" i="19"/>
  <c r="H7" i="19"/>
  <c r="H6" i="19"/>
  <c r="H5" i="19"/>
  <c r="H4" i="19"/>
  <c r="H13" i="19" l="1"/>
  <c r="H14" i="19"/>
  <c r="H15" i="19"/>
  <c r="H16" i="19"/>
  <c r="H17" i="19"/>
  <c r="H18" i="19"/>
  <c r="H19" i="19"/>
  <c r="H20" i="19"/>
  <c r="H12" i="19"/>
  <c r="I21" i="18" l="1"/>
  <c r="I23" i="18"/>
  <c r="I22" i="18"/>
  <c r="I20" i="18"/>
  <c r="H20" i="18"/>
  <c r="F20" i="18"/>
  <c r="I28" i="17" l="1"/>
  <c r="I27" i="17"/>
  <c r="I26" i="17"/>
  <c r="H29" i="17"/>
  <c r="F29" i="17"/>
  <c r="I30" i="17" s="1"/>
  <c r="I25" i="17"/>
  <c r="I24" i="17"/>
  <c r="I19" i="17"/>
  <c r="I18" i="17"/>
  <c r="I16" i="17"/>
  <c r="I23" i="17"/>
  <c r="I22" i="17"/>
  <c r="I21" i="17"/>
  <c r="I20" i="17"/>
  <c r="I17" i="17"/>
  <c r="I15" i="17"/>
  <c r="I14" i="17"/>
  <c r="I13" i="17"/>
  <c r="I12" i="17"/>
  <c r="I11" i="17"/>
  <c r="I10" i="17"/>
  <c r="I9" i="17"/>
  <c r="I8" i="17"/>
  <c r="I7" i="17"/>
  <c r="I6" i="17"/>
  <c r="I5" i="17"/>
  <c r="I4" i="17"/>
  <c r="I24" i="18" l="1"/>
  <c r="I25" i="18" s="1"/>
  <c r="I29" i="17"/>
  <c r="I31" i="17" s="1"/>
  <c r="F31" i="7"/>
  <c r="F32" i="7" s="1"/>
  <c r="H22" i="15"/>
  <c r="F22" i="15"/>
  <c r="I23" i="15" s="1"/>
  <c r="I21" i="15"/>
  <c r="I20" i="15"/>
  <c r="I19" i="15"/>
  <c r="I18" i="15"/>
  <c r="I17" i="15"/>
  <c r="I16" i="15"/>
  <c r="I15" i="15"/>
  <c r="I14" i="15"/>
  <c r="I13" i="15"/>
  <c r="I12" i="15"/>
  <c r="I11" i="15"/>
  <c r="I10" i="15"/>
  <c r="I9" i="15"/>
  <c r="I8" i="15"/>
  <c r="I7" i="15"/>
  <c r="I6" i="15"/>
  <c r="I5" i="15"/>
  <c r="I4" i="15"/>
  <c r="I22" i="15" s="1"/>
  <c r="I32" i="17" l="1"/>
  <c r="I33" i="17" s="1"/>
  <c r="I34" i="17" s="1"/>
  <c r="I25" i="15"/>
  <c r="I24" i="15"/>
  <c r="I26" i="15"/>
  <c r="I27" i="15" s="1"/>
  <c r="H21" i="14"/>
  <c r="G21" i="14"/>
  <c r="E21" i="14"/>
  <c r="H22" i="14" s="1"/>
  <c r="K9" i="11" l="1"/>
  <c r="K10" i="11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4" i="14"/>
  <c r="H24" i="14" l="1"/>
  <c r="H23" i="14"/>
  <c r="K18" i="12"/>
  <c r="J14" i="12"/>
  <c r="H14" i="12"/>
  <c r="K13" i="12"/>
  <c r="K12" i="12"/>
  <c r="K11" i="12"/>
  <c r="K10" i="12"/>
  <c r="K9" i="12"/>
  <c r="K8" i="12"/>
  <c r="K7" i="12"/>
  <c r="K6" i="12"/>
  <c r="K5" i="12"/>
  <c r="K4" i="12"/>
  <c r="K14" i="12" s="1"/>
  <c r="K19" i="12" s="1"/>
  <c r="H25" i="14" l="1"/>
  <c r="H26" i="14" s="1"/>
  <c r="K7" i="11"/>
  <c r="J7" i="11"/>
  <c r="K6" i="11"/>
  <c r="H7" i="11"/>
  <c r="K8" i="11" l="1"/>
  <c r="K5" i="11"/>
  <c r="K4" i="11"/>
  <c r="K19" i="8" l="1"/>
  <c r="K18" i="8"/>
  <c r="K17" i="8"/>
  <c r="K20" i="8" s="1"/>
  <c r="K21" i="8" s="1"/>
  <c r="J16" i="8"/>
  <c r="H16" i="8"/>
  <c r="K13" i="8"/>
  <c r="J11" i="10"/>
  <c r="I11" i="10"/>
  <c r="H11" i="10"/>
  <c r="K12" i="10" s="1"/>
  <c r="K10" i="10"/>
  <c r="K9" i="10"/>
  <c r="K8" i="10"/>
  <c r="K7" i="10"/>
  <c r="K6" i="10"/>
  <c r="K5" i="10"/>
  <c r="K4" i="10"/>
  <c r="K11" i="10" s="1"/>
  <c r="K9" i="9"/>
  <c r="K7" i="9"/>
  <c r="K6" i="9"/>
  <c r="K5" i="9"/>
  <c r="K4" i="9"/>
  <c r="K8" i="9" s="1"/>
  <c r="K11" i="11" l="1"/>
  <c r="K12" i="11" s="1"/>
  <c r="K14" i="10"/>
  <c r="K13" i="10"/>
  <c r="K11" i="9"/>
  <c r="K10" i="9"/>
  <c r="K12" i="9" s="1"/>
  <c r="K13" i="9" s="1"/>
  <c r="K15" i="10"/>
  <c r="K16" i="10" s="1"/>
  <c r="K16" i="8" l="1"/>
  <c r="K15" i="8"/>
  <c r="K14" i="8"/>
  <c r="K12" i="8"/>
  <c r="K11" i="8"/>
  <c r="K10" i="8"/>
  <c r="K9" i="8"/>
  <c r="K8" i="8"/>
  <c r="K7" i="8"/>
  <c r="K6" i="8"/>
  <c r="K5" i="8"/>
  <c r="K4" i="8"/>
  <c r="J14" i="6" l="1"/>
  <c r="I14" i="6"/>
  <c r="H14" i="6"/>
  <c r="K15" i="6" s="1"/>
  <c r="K13" i="6"/>
  <c r="K12" i="6"/>
  <c r="K11" i="6"/>
  <c r="K10" i="6"/>
  <c r="K9" i="6"/>
  <c r="K8" i="6"/>
  <c r="K7" i="6"/>
  <c r="K6" i="6"/>
  <c r="K5" i="6"/>
  <c r="K4" i="6"/>
  <c r="K14" i="6" s="1"/>
  <c r="K17" i="6" l="1"/>
  <c r="K16" i="6"/>
  <c r="K18" i="6" s="1"/>
  <c r="K19" i="6" s="1"/>
</calcChain>
</file>

<file path=xl/sharedStrings.xml><?xml version="1.0" encoding="utf-8"?>
<sst xmlns="http://schemas.openxmlformats.org/spreadsheetml/2006/main" count="1955" uniqueCount="391">
  <si>
    <t>Số hóa đơn</t>
  </si>
  <si>
    <t>Thuế suất</t>
  </si>
  <si>
    <t>Ngày hóa đơn</t>
  </si>
  <si>
    <t>8%</t>
  </si>
  <si>
    <t>CÔNG TY TNHH THƯƠNG MẠI K &amp; K TOÀN CẦU</t>
  </si>
  <si>
    <t>K-Market The Matrix one , CK 5% CỐ ĐỊNH</t>
  </si>
  <si>
    <t>Mã số thuế người mua</t>
  </si>
  <si>
    <t>Doanh số bán chưa có thuế GTGT</t>
  </si>
  <si>
    <t>1C23TNN</t>
  </si>
  <si>
    <t>Tên người mua</t>
  </si>
  <si>
    <t>Diễn giải</t>
  </si>
  <si>
    <t>Thuế GTGT</t>
  </si>
  <si>
    <t>BẢNG KÊ HÓA ĐƠN, CHỨNG TỪ HÀNG HÓA, DỊCH VỤ BÁN RA (MẪU QUẢN TRỊ)</t>
  </si>
  <si>
    <t>Ký hiệu HĐ</t>
  </si>
  <si>
    <t>0106488901</t>
  </si>
  <si>
    <t>K-Market Thăng Long Number 1</t>
  </si>
  <si>
    <t xml:space="preserve">Tổng cộng </t>
  </si>
  <si>
    <t>Ngày tháng</t>
  </si>
  <si>
    <t>Nội dung</t>
  </si>
  <si>
    <t>Số tiền bán hàng</t>
  </si>
  <si>
    <t>Giảm trừ</t>
  </si>
  <si>
    <t>Số dư đầu kỳ</t>
  </si>
  <si>
    <t>Hàng bán</t>
  </si>
  <si>
    <t>Tổng bán hàng</t>
  </si>
  <si>
    <t>Hàng trả</t>
  </si>
  <si>
    <t>Tổng hàng trả</t>
  </si>
  <si>
    <t>Tổng đã thanh toán</t>
  </si>
  <si>
    <t xml:space="preserve">Dư nợ phải thu </t>
  </si>
  <si>
    <t>Số dòng = 4</t>
  </si>
  <si>
    <t xml:space="preserve">BẢNG KÊ HÓA ĐƠN, CHỨNG TỪ HÀNG HÓA BÁN RA </t>
  </si>
  <si>
    <t>Tháng 10 năm 2023</t>
  </si>
  <si>
    <t>Tổng cộng</t>
  </si>
  <si>
    <t>00059267</t>
  </si>
  <si>
    <t>00062349</t>
  </si>
  <si>
    <t>00063682</t>
  </si>
  <si>
    <t>K-Market Kosmo</t>
  </si>
  <si>
    <t>00063684</t>
  </si>
  <si>
    <t>K-Market The Matrix one</t>
  </si>
  <si>
    <t xml:space="preserve">Tổng cộng hàng bán </t>
  </si>
  <si>
    <t>Chiết khấu trưng bày tháng 10: 0,5%</t>
  </si>
  <si>
    <t>Chương trình thẻ thành viên: 1%</t>
  </si>
  <si>
    <t>Thưởng doanh số: 1%</t>
  </si>
  <si>
    <t xml:space="preserve">Tổng cộng các khoản hỗ trợ </t>
  </si>
  <si>
    <t xml:space="preserve">Tổng tiền thanh toán </t>
  </si>
  <si>
    <t>Tháng 11 năm 2023</t>
  </si>
  <si>
    <t>00066683</t>
  </si>
  <si>
    <t>Bán hàng K-Market Thăng Long Number 1, CK 5%</t>
  </si>
  <si>
    <t>00068218</t>
  </si>
  <si>
    <t>Bán hàng K-Market  17T3 theo hóa đơn 00068218 , CK 5%</t>
  </si>
  <si>
    <t>00069391</t>
  </si>
  <si>
    <t>Bán hàng K-Market  Quang Minh theo hóa đơn 00069391 , CK 5%</t>
  </si>
  <si>
    <t>00069392</t>
  </si>
  <si>
    <t>Bán hàng K-Market  Calidas theo hóa đơn 00069392 , CK 5%</t>
  </si>
  <si>
    <t>00069720</t>
  </si>
  <si>
    <t>K-Market  Daewoo Starlake</t>
  </si>
  <si>
    <t>00071184</t>
  </si>
  <si>
    <t>K-Market  CipuTra</t>
  </si>
  <si>
    <t>00071485</t>
  </si>
  <si>
    <t>K-Market The Matrix one , CK 5%</t>
  </si>
  <si>
    <t>Số dòng = 7</t>
  </si>
  <si>
    <t>Chiết khấu trưng bày tháng 11: 0,5%</t>
  </si>
  <si>
    <t>Tháng 12 năm 2023</t>
  </si>
  <si>
    <t>00073143</t>
  </si>
  <si>
    <t>00073146</t>
  </si>
  <si>
    <t>K-Market  Goldmak saphire</t>
  </si>
  <si>
    <t>00074141</t>
  </si>
  <si>
    <t>00074427</t>
  </si>
  <si>
    <t>K-Market  CipuTra theo hóa đơn 00074427 , KM GÀ MUỐI 500G X 15% TỪ NGÀY 10-12 ĐẾN 31-12</t>
  </si>
  <si>
    <t>00074430</t>
  </si>
  <si>
    <t>Bán hàng K-Market  Goldmark Ruby theo hóa đơn 00074430 , KM GÀ MUỐI 500G X 15%  VÀ TAI HEO 200G X15% TỪ NGÀY 10-12- ĐẾN 31-12</t>
  </si>
  <si>
    <t>00074657</t>
  </si>
  <si>
    <t>Bán hàng K-Market Thăng Long Number 1 theo hóa đơn 00074657 , KM GÀ MUỐI 500G X 15%  VÀ TAI HEO 200G X15% TỪ NGÀY 10-12- ĐẾN 31-12</t>
  </si>
  <si>
    <t>00074660</t>
  </si>
  <si>
    <t>Bán hàng K-Market Greenbay theo hóa đơn 00074660 , ck 5% cố định + km gà muối 500g x 15% và tai heo muối 200g x 15%</t>
  </si>
  <si>
    <t>00075975</t>
  </si>
  <si>
    <t>K-Market  Quang Minh</t>
  </si>
  <si>
    <t>00076079</t>
  </si>
  <si>
    <t>K-Market  Calidas</t>
  </si>
  <si>
    <t>00078138</t>
  </si>
  <si>
    <t>Số dòng = 10</t>
  </si>
  <si>
    <t>Số tiền khách đã thanh toán</t>
  </si>
  <si>
    <t>Tháng 01 năm 2024</t>
  </si>
  <si>
    <t>00000035</t>
  </si>
  <si>
    <t>1C24TNN</t>
  </si>
  <si>
    <t>K-Market  Daewoo Starlake , CK 5% CỐ ĐỊNH</t>
  </si>
  <si>
    <t>00001228</t>
  </si>
  <si>
    <t>00001326</t>
  </si>
  <si>
    <t>Bán hàng K-Market  Goldmark Ruby theo hóa đơn 00001326 , CK 5%</t>
  </si>
  <si>
    <t>00001375</t>
  </si>
  <si>
    <t>00001408</t>
  </si>
  <si>
    <t>K-Market  Quang Minh, CK 5%</t>
  </si>
  <si>
    <t>00001516</t>
  </si>
  <si>
    <t>K-Market Golden palace</t>
  </si>
  <si>
    <t>00002661</t>
  </si>
  <si>
    <t>00004247</t>
  </si>
  <si>
    <t>Bán hàng K-Market Chelsea House - Hải Phòng, ck 5% cố định + 10 % đơn khai trương , sđt : 0225 3282886</t>
  </si>
  <si>
    <t>00004385</t>
  </si>
  <si>
    <t>00004387</t>
  </si>
  <si>
    <t>Bán hàng CÔNG TY TNHH THƯƠNG MẠI K &amp; K TOÀN CẦU theo hóa đơn 00004387</t>
  </si>
  <si>
    <t>00004388</t>
  </si>
  <si>
    <t>Số dòng = 12</t>
  </si>
  <si>
    <t>00004386</t>
  </si>
  <si>
    <t>Chiết khấu trưng bày tháng 01: 0,5%</t>
  </si>
  <si>
    <t>Chiết khấu trưng bày tháng 12: 0,5%</t>
  </si>
  <si>
    <t>00007051</t>
  </si>
  <si>
    <t>K-Market  17T3</t>
  </si>
  <si>
    <t>00007052</t>
  </si>
  <si>
    <t>Số dòng = 3</t>
  </si>
  <si>
    <t>Hàng trả - K-Market Keangnam - Kmarket0001</t>
  </si>
  <si>
    <t>Tháng 02 năm 2024</t>
  </si>
  <si>
    <t>Tháng 03 năm 2024</t>
  </si>
  <si>
    <t>00011458</t>
  </si>
  <si>
    <t>00012673</t>
  </si>
  <si>
    <t>K-Market  Goldmark Ruby</t>
  </si>
  <si>
    <t>00012690</t>
  </si>
  <si>
    <t/>
  </si>
  <si>
    <t>Hàng Trả -K-Market  CipuTra -Kmarket0006</t>
  </si>
  <si>
    <t>Hàng Trả - K-Market  Daewoo Starlake  - Kmarket0034</t>
  </si>
  <si>
    <t>Hàng Trả - K-Market Kosmo - Kmarket0033</t>
  </si>
  <si>
    <t>Hàng Trả  - K-Market  Quang Minh - Kmarket0008</t>
  </si>
  <si>
    <t>Hàng Trả - K-Market Thăng Long Number 1 - Kmarket0032</t>
  </si>
  <si>
    <t>Hàng Trả - K-Market The Matrix one - Kmarket0042</t>
  </si>
  <si>
    <t>Hàng Trả -K-Market Greenbay - Kmarket0017</t>
  </si>
  <si>
    <t>Số dòng = 2</t>
  </si>
  <si>
    <t>Tháng 4 năm 2024</t>
  </si>
  <si>
    <t>Hàng Trả - K-Market  Goldmak saphire - Kmarket0015</t>
  </si>
  <si>
    <t>00016253</t>
  </si>
  <si>
    <t>00016254</t>
  </si>
  <si>
    <t>00016256</t>
  </si>
  <si>
    <t>00016257</t>
  </si>
  <si>
    <t>00016258</t>
  </si>
  <si>
    <t>Hàng Trả - K-Market  Quang Minh - Kmarket0008</t>
  </si>
  <si>
    <t>Hàng Trả - K-Market  CipuTra - Kmarket0006</t>
  </si>
  <si>
    <t>00018823</t>
  </si>
  <si>
    <t>Bán hàng K-Market Thăng Long Number 1, KM GÀ MUỐI 500G X 15 % TỪ NGÀY 20-4-2024 ĐẾN 15-5-2024</t>
  </si>
  <si>
    <t>00018825</t>
  </si>
  <si>
    <t>K-Market Greenbay , KM GÀ MUỐI 500G X 15% TỪ NGÀY 20-4 ĐẾN 15-5</t>
  </si>
  <si>
    <t>Hàng Trả - K-Market Golden palace - Kmarket0004</t>
  </si>
  <si>
    <t>Hàng Trả - K-Market  Daewoo Starlake - Kmarket0034</t>
  </si>
  <si>
    <t>Số dòng = 17</t>
  </si>
  <si>
    <t>Tháng 5 năm 2024</t>
  </si>
  <si>
    <t>Tổng tiền</t>
  </si>
  <si>
    <t>00020069</t>
  </si>
  <si>
    <t>Bán hàng K-Market  17T3 , KM GÀ MUỐI 500G X 15% TỪ NGÀY 20-4 ĐẾN 15-5</t>
  </si>
  <si>
    <t>00020162</t>
  </si>
  <si>
    <t>00020449</t>
  </si>
  <si>
    <t>Bán hàng K-Market  Goldmark Ruby , KM GÀ MUỐI 500G X 15% TỪ NGÀY 20-4 ĐẾN 15-5</t>
  </si>
  <si>
    <t>00020522</t>
  </si>
  <si>
    <t>Bán hàng K-Market Kosmo , KM GÀ MUỐI 500G X 15% TỪ NGÀY 20-4 ĐẾN 15-5</t>
  </si>
  <si>
    <t>00022311</t>
  </si>
  <si>
    <t>Bán hàng K-Market  Quang Minh , KM GÀ MUỐI 500G X 15% TỪ NGÀY 20-4 ĐẾN 15-5</t>
  </si>
  <si>
    <t>00022417</t>
  </si>
  <si>
    <t>K-Market  17T3 , KM GÀ MUỐI 500G X 15% TỪ NGÀY 20-4 ĐẾN 15-5</t>
  </si>
  <si>
    <t>00022418</t>
  </si>
  <si>
    <t>00022419</t>
  </si>
  <si>
    <t>00023841</t>
  </si>
  <si>
    <t>00025101</t>
  </si>
  <si>
    <t>K-Market Goldmark Ruby</t>
  </si>
  <si>
    <t>Hàng Trả - K-Market  17T3 - Kmarket0005</t>
  </si>
  <si>
    <t>Hàng Trả - K-Market Kosmo- Kmarket0033</t>
  </si>
  <si>
    <t>Hàng Trả - K-Market  Goldmark Ruby - Kmarket0014</t>
  </si>
  <si>
    <t>Hàng Trả - K-MARKET GREEN BAY - Kmarket0043</t>
  </si>
  <si>
    <t>Số dòng = 18</t>
  </si>
  <si>
    <t>Tháng 6 năm 2024</t>
  </si>
  <si>
    <t>00026561</t>
  </si>
  <si>
    <t>K-Market Daewoo Starlake</t>
  </si>
  <si>
    <t>00026562</t>
  </si>
  <si>
    <t>00026566</t>
  </si>
  <si>
    <t>00027627</t>
  </si>
  <si>
    <t>00028075</t>
  </si>
  <si>
    <t>K-Market D-Capital  C2</t>
  </si>
  <si>
    <t>00028076</t>
  </si>
  <si>
    <t>00029310</t>
  </si>
  <si>
    <t>00029317</t>
  </si>
  <si>
    <t>00029340</t>
  </si>
  <si>
    <t>K-Market Greenbay</t>
  </si>
  <si>
    <t>00029517</t>
  </si>
  <si>
    <t>00030702</t>
  </si>
  <si>
    <t>Hàng Trả  - K-Market Greenbay - Kmarket0017</t>
  </si>
  <si>
    <t>Hàng Trả - K-Market The Matrix one -Kmarket0042</t>
  </si>
  <si>
    <t>Số dòng = 25</t>
  </si>
  <si>
    <t>Chiết khấu trưng bày tháng 06: 0,5%</t>
  </si>
  <si>
    <t>Chiết khấu trưng bày tháng 05: 0,5%</t>
  </si>
  <si>
    <t>Tháng 7 năm 2024</t>
  </si>
  <si>
    <t>00032252</t>
  </si>
  <si>
    <t>00032340</t>
  </si>
  <si>
    <t>00033389</t>
  </si>
  <si>
    <t>00034009</t>
  </si>
  <si>
    <t>00034141</t>
  </si>
  <si>
    <t>00035339</t>
  </si>
  <si>
    <t>K-Market  Goldmark Ruby, ck cố định 5% + km gà muối 500g x 20% từ ngày 15-7 đến 7-8</t>
  </si>
  <si>
    <t>00035445</t>
  </si>
  <si>
    <t>K-Market Mỹ Đình</t>
  </si>
  <si>
    <t>00035446</t>
  </si>
  <si>
    <t>K-market CT4 New</t>
  </si>
  <si>
    <t>00035447</t>
  </si>
  <si>
    <t>K-Market TT4 Mỹ Đình</t>
  </si>
  <si>
    <t>00035459</t>
  </si>
  <si>
    <t>00036970</t>
  </si>
  <si>
    <t>00037020</t>
  </si>
  <si>
    <t>Số dòng = 16</t>
  </si>
  <si>
    <t>Chiết khấu trưng bày tháng 07: 0,5%</t>
  </si>
  <si>
    <t>Tháng 8 năm 2024</t>
  </si>
  <si>
    <t>Hàng Trả - K-Market Goldmak saphire - Kmarket0015</t>
  </si>
  <si>
    <t>Hàng Trả - K-Market Goldmark Ruby - Kmarket0014</t>
  </si>
  <si>
    <t>Hàng Trả - K-Market Daewoo Starlake - Kmarket0034</t>
  </si>
  <si>
    <t>Hàng Trả - K-Market Greenbay - Kmarket0017</t>
  </si>
  <si>
    <t>Hàng Trả - K-Market Quang Minh - Kmarket0008</t>
  </si>
  <si>
    <t>BH2315228</t>
  </si>
  <si>
    <t>BH2315230</t>
  </si>
  <si>
    <t>BH2315229</t>
  </si>
  <si>
    <t>BH2315396</t>
  </si>
  <si>
    <t>BH2315495</t>
  </si>
  <si>
    <t>BH2315763</t>
  </si>
  <si>
    <t>BH2315764</t>
  </si>
  <si>
    <t>BH2315807</t>
  </si>
  <si>
    <t>Số chứng từ</t>
  </si>
  <si>
    <t>Tháng 9 năm 2024</t>
  </si>
  <si>
    <t>Số dòng = 5</t>
  </si>
  <si>
    <t>Hàng Trả - K-Market Greenbay -Kmarket0017</t>
  </si>
  <si>
    <t>Tháng 10 năm 2024</t>
  </si>
  <si>
    <t>BH2317081</t>
  </si>
  <si>
    <t>BH2317085</t>
  </si>
  <si>
    <t>BH2317082</t>
  </si>
  <si>
    <t>K-Market Quang Minh</t>
  </si>
  <si>
    <t>BH2317083</t>
  </si>
  <si>
    <t>K-Market Goldmak saphire</t>
  </si>
  <si>
    <t>BH2317084</t>
  </si>
  <si>
    <t>BH2317079</t>
  </si>
  <si>
    <t>BH2317086</t>
  </si>
  <si>
    <t>BH2317371</t>
  </si>
  <si>
    <t>BH2317447</t>
  </si>
  <si>
    <t>Hàng Trả - K-Market Goldmak saphire  - Kmarket0015</t>
  </si>
  <si>
    <t>Số dòng = 13</t>
  </si>
  <si>
    <t>Chiết khấu trưng bày tháng 08: 0,5%</t>
  </si>
  <si>
    <t>Chiết khấu trưng bày tháng 09: 0,5%</t>
  </si>
  <si>
    <t>Tháng 11 năm 2024</t>
  </si>
  <si>
    <t>BH2317620</t>
  </si>
  <si>
    <t>BH2317930</t>
  </si>
  <si>
    <t>BH2318095</t>
  </si>
  <si>
    <t>BH2318176</t>
  </si>
  <si>
    <t>BH2318437</t>
  </si>
  <si>
    <t>BH2318458</t>
  </si>
  <si>
    <t>K-Market Minato Residence - Hải Phòng, Đơn khai trương CK 10% + ck 5% CỐ ĐỊNH ( Đơn giao về kmarket -mỹ đình pearl giao trước 12h trưa ngày 28-11)</t>
  </si>
  <si>
    <t>Hàng Trả - K-Market TT4 Mỹ Đình - Kmarket0039</t>
  </si>
  <si>
    <t>T11.24</t>
  </si>
  <si>
    <t>Tháng 12 năm 2024</t>
  </si>
  <si>
    <t>BH2318614</t>
  </si>
  <si>
    <t>BH2318632</t>
  </si>
  <si>
    <t>BH2318633</t>
  </si>
  <si>
    <t>BH2318683</t>
  </si>
  <si>
    <t>BH2318797</t>
  </si>
  <si>
    <t>BH2318800</t>
  </si>
  <si>
    <t>BH2318964</t>
  </si>
  <si>
    <t>BH2319209</t>
  </si>
  <si>
    <t>BH2319215</t>
  </si>
  <si>
    <t>BH2319258</t>
  </si>
  <si>
    <t>BH2319291</t>
  </si>
  <si>
    <t>K-Market Trung Hòa</t>
  </si>
  <si>
    <t>K-market Mỹ Đình Pearl</t>
  </si>
  <si>
    <t>T12.24</t>
  </si>
  <si>
    <t>Tháng 01 năm 2025</t>
  </si>
  <si>
    <t>BH2319461</t>
  </si>
  <si>
    <t>BH2319531</t>
  </si>
  <si>
    <t>BH2319681</t>
  </si>
  <si>
    <t>BH2319451.</t>
  </si>
  <si>
    <t>K-Market Capital C6</t>
  </si>
  <si>
    <t>BH2319934</t>
  </si>
  <si>
    <t>BH2319933</t>
  </si>
  <si>
    <t>BH2319977</t>
  </si>
  <si>
    <t>K-Market 17T3</t>
  </si>
  <si>
    <t>BH2319975</t>
  </si>
  <si>
    <t>BH2320116</t>
  </si>
  <si>
    <t>BH2320267</t>
  </si>
  <si>
    <t>Chiết khấu trưng bày tháng 01.2025: 0,5%</t>
  </si>
  <si>
    <t>Chương trình thẻ thành viên T01.2025: 1%</t>
  </si>
  <si>
    <t>Thưởng doanh số T01.2025: 1%</t>
  </si>
  <si>
    <t>T01.25</t>
  </si>
  <si>
    <t>Hàng Trả  - K-Market TT4 Mỹ Đình - Kmarket0039</t>
  </si>
  <si>
    <t>Tháng 02 năm 2025</t>
  </si>
  <si>
    <t>Hàng Trả - K-Market Trung Hòa - Kmarket0013</t>
  </si>
  <si>
    <t>Hàng Trả - K-market Mỹ Đình Pearl - Kmarket0023</t>
  </si>
  <si>
    <t>Hàng Trả - K-Market Capital C6 - Kmarket0021</t>
  </si>
  <si>
    <t>BH2320552</t>
  </si>
  <si>
    <t>BH2320564</t>
  </si>
  <si>
    <t>BH2320563</t>
  </si>
  <si>
    <t>BH2320562</t>
  </si>
  <si>
    <t>BH2320839</t>
  </si>
  <si>
    <t>BH2320882</t>
  </si>
  <si>
    <t>BH2320874</t>
  </si>
  <si>
    <t>BH2320892</t>
  </si>
  <si>
    <t>BH2320991</t>
  </si>
  <si>
    <t>BH2321115</t>
  </si>
  <si>
    <t>BH2321137</t>
  </si>
  <si>
    <t>BH2321166</t>
  </si>
  <si>
    <t>BH2321173</t>
  </si>
  <si>
    <t>BH2321214</t>
  </si>
  <si>
    <t>BH2321217</t>
  </si>
  <si>
    <t>K-Market Royal City R1</t>
  </si>
  <si>
    <t>K-Market Minato Residence - Hải Phòng ( ĐƠN GIAO VỀ K-MARKET MỸ ĐÌNH PEAL TRƯỚC 12H)</t>
  </si>
  <si>
    <t>Số dòng = 21</t>
  </si>
  <si>
    <t>Chiết khấu trưng bày tháng 02.2025: 0,5%</t>
  </si>
  <si>
    <t>Chương trình thẻ thành viên T02.2025: 1%</t>
  </si>
  <si>
    <t>Thưởng doanh số T02.2025: 1%</t>
  </si>
  <si>
    <t>T02.25</t>
  </si>
  <si>
    <t>TỔNG HỢP THEO DÕI CÔNG NỢ 2025</t>
  </si>
  <si>
    <t>Thanh toán T11.2024</t>
  </si>
  <si>
    <t>Thanh toán T12.2024</t>
  </si>
  <si>
    <t>Tháng 03 năm 2025</t>
  </si>
  <si>
    <t>BH2321403</t>
  </si>
  <si>
    <t>BH2321423</t>
  </si>
  <si>
    <t>BH2321543</t>
  </si>
  <si>
    <t>BH2321603</t>
  </si>
  <si>
    <t>BH2321734</t>
  </si>
  <si>
    <t>BH2321813</t>
  </si>
  <si>
    <t>BH2321815</t>
  </si>
  <si>
    <t>BH2321858</t>
  </si>
  <si>
    <t>BH2322008</t>
  </si>
  <si>
    <t>BH2322081</t>
  </si>
  <si>
    <t>Chiết khấu trưng bày tháng 03.2025: 0,5%</t>
  </si>
  <si>
    <t>Chương trình thẻ thành viên T03.2025: 1%</t>
  </si>
  <si>
    <t>Thưởng doanh số T03.2025: 1%</t>
  </si>
  <si>
    <t>T03.25</t>
  </si>
  <si>
    <t>T3</t>
  </si>
  <si>
    <t>Tháng 04 năm 2025</t>
  </si>
  <si>
    <t>BH2322184</t>
  </si>
  <si>
    <t>BH2322183</t>
  </si>
  <si>
    <t>BH2322261</t>
  </si>
  <si>
    <t>BH2322404</t>
  </si>
  <si>
    <t>BH2322405</t>
  </si>
  <si>
    <t>BH2322465</t>
  </si>
  <si>
    <t>BH2322524</t>
  </si>
  <si>
    <t>BH2322673</t>
  </si>
  <si>
    <t>BH2322637</t>
  </si>
  <si>
    <t>BH2322683</t>
  </si>
  <si>
    <t>BH2322916</t>
  </si>
  <si>
    <t>BH2323016</t>
  </si>
  <si>
    <t>BH2323017</t>
  </si>
  <si>
    <t>BH2323028</t>
  </si>
  <si>
    <t>BH2323101</t>
  </si>
  <si>
    <t>BH2323109</t>
  </si>
  <si>
    <t>K-market Emerald</t>
  </si>
  <si>
    <t>Hàng Trả - K-Market Royal City R1 - Kmarket0012</t>
  </si>
  <si>
    <t>Số dòng = 22</t>
  </si>
  <si>
    <t>Chiết khấu trưng bày tháng 04.2025: 0,5%</t>
  </si>
  <si>
    <t>Chương trình thẻ thành viên T04.2025: 1%</t>
  </si>
  <si>
    <t>Thưởng doanh số T04.2025: 1%</t>
  </si>
  <si>
    <t>T04.25</t>
  </si>
  <si>
    <t>T4</t>
  </si>
  <si>
    <t>Hàng Trả - K-Market 17T3 - Kmarket0005</t>
  </si>
  <si>
    <t>Hàng Trả - K-Market Goldmak saphire -Kmarket0015</t>
  </si>
  <si>
    <t>BH2323121</t>
  </si>
  <si>
    <t>BH2323230</t>
  </si>
  <si>
    <t>BH2323328</t>
  </si>
  <si>
    <t>BH2323398</t>
  </si>
  <si>
    <t>BH2323401</t>
  </si>
  <si>
    <t>BH2323544</t>
  </si>
  <si>
    <t>BH2323546</t>
  </si>
  <si>
    <t>BH2323681</t>
  </si>
  <si>
    <t>BH2323838</t>
  </si>
  <si>
    <t>BH2323839</t>
  </si>
  <si>
    <t>BH2323853</t>
  </si>
  <si>
    <t>BH2323921</t>
  </si>
  <si>
    <t>BH2323917</t>
  </si>
  <si>
    <t>Số dòng = 20</t>
  </si>
  <si>
    <t>Chiết khấu trưng bày tháng 05.2025: 0,5%</t>
  </si>
  <si>
    <t>Chương trình thẻ thành viên T05.2025: 1%</t>
  </si>
  <si>
    <t>Thưởng doanh số T05.2025: 1%</t>
  </si>
  <si>
    <t>T5</t>
  </si>
  <si>
    <t>T05.25</t>
  </si>
  <si>
    <t>Thanh toán T01.2025</t>
  </si>
  <si>
    <t>Thanh toán T02.2025</t>
  </si>
  <si>
    <t>Tháng 05 năm 2025</t>
  </si>
  <si>
    <t>Tháng 06 năm 2025</t>
  </si>
  <si>
    <t>BH2324080</t>
  </si>
  <si>
    <t>BH2324169</t>
  </si>
  <si>
    <t>BH2323789</t>
  </si>
  <si>
    <t>BH2324335</t>
  </si>
  <si>
    <t>BH2324606</t>
  </si>
  <si>
    <t>BH2324602</t>
  </si>
  <si>
    <t>BH2324601</t>
  </si>
  <si>
    <t>BH2324607</t>
  </si>
  <si>
    <t>BH2324660</t>
  </si>
  <si>
    <t>BH2324675</t>
  </si>
  <si>
    <t>BH2324759</t>
  </si>
  <si>
    <t>BH2324883</t>
  </si>
  <si>
    <t>Chiết khấu trưng bày tháng 06.2025: 0,5%</t>
  </si>
  <si>
    <t>Chương trình thẻ thành viên T06.2025: 1%</t>
  </si>
  <si>
    <t>Thưởng doanh số T06.2025: 1%</t>
  </si>
  <si>
    <t>T06.25</t>
  </si>
  <si>
    <t>T6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</si>
</sst>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Arial"/>
      <family val="2"/>
      <charset val="163"/>
    </font>
    <font>
      <b/>
      <sz val="15"/>
      <name val="Times New Roman"/>
      <family val="1"/>
    </font>
    <font>
      <b/>
      <sz val="12"/>
      <color rgb="FFFF0000"/>
      <name val="Times New Roman"/>
      <family val="1"/>
    </font>
    <font>
      <b/>
      <sz val="8"/>
      <name val="Microsoft Sans Serif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/>
      <bottom/>
      <diagonal/>
    </border>
    <border>
      <left/>
      <right style="thin">
        <color rgb="FFE3E3E3"/>
      </right>
      <top/>
      <bottom/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66">
    <xf numFmtId="0" fontId="0" fillId="0" borderId="0" xfId="0"/>
    <xf numFmtId="14" fontId="0" fillId="0" borderId="0" xfId="0" applyNumberFormat="1"/>
    <xf numFmtId="38" fontId="0" fillId="0" borderId="0" xfId="0" applyNumberFormat="1"/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38" fontId="4" fillId="2" borderId="3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38" fontId="5" fillId="0" borderId="2" xfId="0" applyNumberFormat="1" applyFont="1" applyBorder="1" applyAlignment="1">
      <alignment horizontal="right" vertical="center"/>
    </xf>
    <xf numFmtId="0" fontId="7" fillId="3" borderId="4" xfId="1" applyFont="1" applyFill="1" applyBorder="1" applyAlignment="1">
      <alignment horizontal="center"/>
    </xf>
    <xf numFmtId="0" fontId="8" fillId="3" borderId="4" xfId="1" applyFont="1" applyFill="1" applyBorder="1" applyAlignment="1">
      <alignment horizontal="left"/>
    </xf>
    <xf numFmtId="165" fontId="8" fillId="3" borderId="4" xfId="2" applyNumberFormat="1" applyFont="1" applyFill="1" applyBorder="1" applyAlignment="1">
      <alignment horizontal="center"/>
    </xf>
    <xf numFmtId="165" fontId="7" fillId="3" borderId="4" xfId="2" applyNumberFormat="1" applyFont="1" applyFill="1" applyBorder="1" applyAlignment="1">
      <alignment horizontal="center"/>
    </xf>
    <xf numFmtId="165" fontId="7" fillId="3" borderId="4" xfId="2" applyNumberFormat="1" applyFont="1" applyFill="1" applyBorder="1"/>
    <xf numFmtId="0" fontId="7" fillId="3" borderId="4" xfId="1" applyFont="1" applyFill="1" applyBorder="1" applyAlignment="1">
      <alignment horizontal="left"/>
    </xf>
    <xf numFmtId="0" fontId="7" fillId="3" borderId="4" xfId="1" applyFont="1" applyFill="1" applyBorder="1"/>
    <xf numFmtId="0" fontId="7" fillId="3" borderId="6" xfId="1" applyFont="1" applyFill="1" applyBorder="1" applyAlignment="1">
      <alignment horizontal="left"/>
    </xf>
    <xf numFmtId="14" fontId="7" fillId="3" borderId="4" xfId="1" applyNumberFormat="1" applyFont="1" applyFill="1" applyBorder="1" applyAlignment="1">
      <alignment horizontal="center"/>
    </xf>
    <xf numFmtId="17" fontId="7" fillId="3" borderId="4" xfId="1" applyNumberFormat="1" applyFont="1" applyFill="1" applyBorder="1" applyAlignment="1">
      <alignment horizontal="center"/>
    </xf>
    <xf numFmtId="0" fontId="8" fillId="4" borderId="4" xfId="1" applyFont="1" applyFill="1" applyBorder="1" applyAlignment="1">
      <alignment horizontal="center" vertical="center" wrapText="1"/>
    </xf>
    <xf numFmtId="165" fontId="8" fillId="4" borderId="4" xfId="2" applyNumberFormat="1" applyFont="1" applyFill="1" applyBorder="1" applyAlignment="1">
      <alignment horizontal="center"/>
    </xf>
    <xf numFmtId="165" fontId="8" fillId="4" borderId="4" xfId="2" applyNumberFormat="1" applyFont="1" applyFill="1" applyBorder="1" applyAlignment="1">
      <alignment horizontal="left" vertical="center"/>
    </xf>
    <xf numFmtId="0" fontId="8" fillId="4" borderId="4" xfId="1" applyFont="1" applyFill="1" applyBorder="1"/>
    <xf numFmtId="165" fontId="8" fillId="4" borderId="4" xfId="2" applyNumberFormat="1" applyFont="1" applyFill="1" applyBorder="1" applyAlignment="1">
      <alignment horizontal="center" vertical="center"/>
    </xf>
    <xf numFmtId="165" fontId="8" fillId="4" borderId="4" xfId="1" applyNumberFormat="1" applyFont="1" applyFill="1" applyBorder="1"/>
    <xf numFmtId="165" fontId="11" fillId="3" borderId="4" xfId="1" applyNumberFormat="1" applyFont="1" applyFill="1" applyBorder="1"/>
    <xf numFmtId="14" fontId="5" fillId="5" borderId="2" xfId="0" applyNumberFormat="1" applyFont="1" applyFill="1" applyBorder="1" applyAlignment="1">
      <alignment horizontal="left" vertical="center"/>
    </xf>
    <xf numFmtId="38" fontId="5" fillId="5" borderId="2" xfId="0" applyNumberFormat="1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left" vertical="center" wrapText="1"/>
    </xf>
    <xf numFmtId="38" fontId="12" fillId="6" borderId="2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left" vertical="center" wrapText="1"/>
    </xf>
    <xf numFmtId="38" fontId="5" fillId="0" borderId="10" xfId="0" applyNumberFormat="1" applyFont="1" applyBorder="1" applyAlignment="1">
      <alignment horizontal="right" vertical="center"/>
    </xf>
    <xf numFmtId="0" fontId="4" fillId="6" borderId="2" xfId="0" applyFont="1" applyFill="1" applyBorder="1" applyAlignment="1">
      <alignment horizontal="left" vertical="center" wrapText="1"/>
    </xf>
    <xf numFmtId="38" fontId="12" fillId="6" borderId="10" xfId="0" applyNumberFormat="1" applyFont="1" applyFill="1" applyBorder="1" applyAlignment="1">
      <alignment horizontal="right" vertical="center"/>
    </xf>
    <xf numFmtId="0" fontId="4" fillId="6" borderId="11" xfId="0" applyFont="1" applyFill="1" applyBorder="1" applyAlignment="1">
      <alignment horizontal="left" vertical="center" wrapText="1"/>
    </xf>
    <xf numFmtId="165" fontId="0" fillId="0" borderId="0" xfId="0" applyNumberFormat="1"/>
    <xf numFmtId="0" fontId="13" fillId="6" borderId="0" xfId="0" applyFont="1" applyFill="1"/>
    <xf numFmtId="0" fontId="5" fillId="0" borderId="0" xfId="0" applyFont="1" applyBorder="1" applyAlignment="1">
      <alignment horizontal="left" vertical="center"/>
    </xf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38" fontId="4" fillId="0" borderId="2" xfId="0" applyNumberFormat="1" applyFont="1" applyBorder="1" applyAlignment="1">
      <alignment horizontal="right" vertical="center"/>
    </xf>
    <xf numFmtId="38" fontId="5" fillId="5" borderId="0" xfId="0" applyNumberFormat="1" applyFont="1" applyFill="1" applyBorder="1" applyAlignment="1">
      <alignment horizontal="right" vertical="center"/>
    </xf>
    <xf numFmtId="17" fontId="7" fillId="6" borderId="4" xfId="1" applyNumberFormat="1" applyFont="1" applyFill="1" applyBorder="1" applyAlignment="1">
      <alignment horizontal="center"/>
    </xf>
    <xf numFmtId="0" fontId="7" fillId="6" borderId="4" xfId="1" applyFont="1" applyFill="1" applyBorder="1" applyAlignment="1">
      <alignment horizontal="left"/>
    </xf>
    <xf numFmtId="165" fontId="7" fillId="6" borderId="4" xfId="2" applyNumberFormat="1" applyFont="1" applyFill="1" applyBorder="1" applyAlignment="1">
      <alignment horizontal="center"/>
    </xf>
    <xf numFmtId="0" fontId="7" fillId="6" borderId="6" xfId="1" applyFont="1" applyFill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17" fontId="7" fillId="0" borderId="4" xfId="1" applyNumberFormat="1" applyFont="1" applyFill="1" applyBorder="1" applyAlignment="1">
      <alignment horizontal="center"/>
    </xf>
    <xf numFmtId="0" fontId="7" fillId="0" borderId="4" xfId="1" applyFont="1" applyFill="1" applyBorder="1" applyAlignment="1">
      <alignment horizontal="left"/>
    </xf>
    <xf numFmtId="165" fontId="7" fillId="0" borderId="4" xfId="2" applyNumberFormat="1" applyFont="1" applyFill="1" applyBorder="1" applyAlignment="1">
      <alignment horizontal="center"/>
    </xf>
    <xf numFmtId="165" fontId="7" fillId="0" borderId="4" xfId="2" applyNumberFormat="1" applyFont="1" applyFill="1" applyBorder="1"/>
    <xf numFmtId="0" fontId="7" fillId="0" borderId="6" xfId="1" applyFont="1" applyFill="1" applyBorder="1" applyAlignment="1">
      <alignment horizontal="left"/>
    </xf>
    <xf numFmtId="0" fontId="7" fillId="0" borderId="4" xfId="1" applyFont="1" applyFill="1" applyBorder="1"/>
    <xf numFmtId="165" fontId="0" fillId="0" borderId="4" xfId="0" applyNumberFormat="1" applyBorder="1"/>
    <xf numFmtId="14" fontId="8" fillId="3" borderId="5" xfId="1" quotePrefix="1" applyNumberFormat="1" applyFont="1" applyFill="1" applyBorder="1" applyAlignment="1">
      <alignment horizontal="center" vertical="center"/>
    </xf>
    <xf numFmtId="14" fontId="8" fillId="3" borderId="7" xfId="1" quotePrefix="1" applyNumberFormat="1" applyFont="1" applyFill="1" applyBorder="1" applyAlignment="1">
      <alignment horizontal="center" vertical="center"/>
    </xf>
    <xf numFmtId="14" fontId="10" fillId="3" borderId="0" xfId="1" applyNumberFormat="1" applyFont="1" applyFill="1" applyAlignment="1">
      <alignment horizontal="center" vertical="center"/>
    </xf>
    <xf numFmtId="14" fontId="10" fillId="3" borderId="8" xfId="1" applyNumberFormat="1" applyFont="1" applyFill="1" applyBorder="1" applyAlignment="1">
      <alignment horizontal="center" vertical="center"/>
    </xf>
    <xf numFmtId="14" fontId="8" fillId="4" borderId="5" xfId="1" applyNumberFormat="1" applyFont="1" applyFill="1" applyBorder="1" applyAlignment="1">
      <alignment horizontal="center"/>
    </xf>
    <xf numFmtId="14" fontId="8" fillId="4" borderId="6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6">
    <cellStyle name="Comma 2" xfId="2"/>
    <cellStyle name="Comma 3" xfId="4"/>
    <cellStyle name="Comma 4" xfId="5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topLeftCell="A13" workbookViewId="0">
      <selection activeCell="I26" sqref="I26"/>
    </sheetView>
  </sheetViews>
  <sheetFormatPr defaultRowHeight="15" x14ac:dyDescent="0.25"/>
  <cols>
    <col min="2" max="2" width="12" bestFit="1" customWidth="1"/>
    <col min="3" max="3" width="22.7109375" customWidth="1"/>
    <col min="4" max="4" width="16.5703125" customWidth="1"/>
    <col min="5" max="5" width="14.140625" customWidth="1"/>
    <col min="6" max="6" width="15.28515625" customWidth="1"/>
    <col min="7" max="10" width="11.5703125" bestFit="1" customWidth="1"/>
  </cols>
  <sheetData>
    <row r="2" spans="2:10" ht="19.5" x14ac:dyDescent="0.25">
      <c r="B2" s="58" t="s">
        <v>305</v>
      </c>
      <c r="C2" s="58"/>
      <c r="D2" s="58"/>
      <c r="E2" s="58"/>
      <c r="F2" s="58"/>
    </row>
    <row r="3" spans="2:10" ht="19.5" x14ac:dyDescent="0.25">
      <c r="B3" s="59" t="s">
        <v>4</v>
      </c>
      <c r="C3" s="59"/>
      <c r="D3" s="59"/>
      <c r="E3" s="59"/>
      <c r="F3" s="59"/>
    </row>
    <row r="4" spans="2:10" ht="31.5" x14ac:dyDescent="0.25">
      <c r="B4" s="20" t="s">
        <v>17</v>
      </c>
      <c r="C4" s="20" t="s">
        <v>18</v>
      </c>
      <c r="D4" s="20" t="s">
        <v>19</v>
      </c>
      <c r="E4" s="20" t="s">
        <v>20</v>
      </c>
      <c r="F4" s="20" t="s">
        <v>80</v>
      </c>
    </row>
    <row r="5" spans="2:10" ht="15.75" x14ac:dyDescent="0.25">
      <c r="B5" s="10"/>
      <c r="C5" s="11" t="s">
        <v>21</v>
      </c>
      <c r="D5" s="12">
        <v>0</v>
      </c>
      <c r="E5" s="13"/>
      <c r="F5" s="14"/>
    </row>
    <row r="6" spans="2:10" ht="15.75" x14ac:dyDescent="0.25">
      <c r="B6" s="49" t="s">
        <v>245</v>
      </c>
      <c r="C6" s="50" t="s">
        <v>22</v>
      </c>
      <c r="D6" s="51">
        <v>5290749</v>
      </c>
      <c r="E6" s="51">
        <v>127503</v>
      </c>
      <c r="F6" s="52"/>
    </row>
    <row r="7" spans="2:10" ht="15.75" x14ac:dyDescent="0.25">
      <c r="B7" s="49" t="s">
        <v>260</v>
      </c>
      <c r="C7" s="50" t="s">
        <v>22</v>
      </c>
      <c r="D7" s="51">
        <v>8724076</v>
      </c>
      <c r="E7" s="51">
        <v>178021</v>
      </c>
      <c r="F7" s="52"/>
    </row>
    <row r="8" spans="2:10" ht="15.75" x14ac:dyDescent="0.25">
      <c r="B8" s="49" t="s">
        <v>277</v>
      </c>
      <c r="C8" s="50" t="s">
        <v>22</v>
      </c>
      <c r="D8" s="51">
        <v>8360370</v>
      </c>
      <c r="E8" s="51">
        <v>184624</v>
      </c>
      <c r="F8" s="52"/>
    </row>
    <row r="9" spans="2:10" ht="15.75" x14ac:dyDescent="0.25">
      <c r="B9" s="49" t="s">
        <v>304</v>
      </c>
      <c r="C9" s="50" t="s">
        <v>22</v>
      </c>
      <c r="D9" s="51">
        <v>15404712</v>
      </c>
      <c r="E9" s="51">
        <v>348310</v>
      </c>
      <c r="F9" s="52"/>
    </row>
    <row r="10" spans="2:10" ht="15.75" x14ac:dyDescent="0.25">
      <c r="B10" s="44" t="s">
        <v>322</v>
      </c>
      <c r="C10" s="45" t="s">
        <v>22</v>
      </c>
      <c r="D10" s="46">
        <v>6588151</v>
      </c>
      <c r="E10" s="46">
        <v>110604</v>
      </c>
      <c r="F10" s="52"/>
      <c r="I10" s="55" t="s">
        <v>323</v>
      </c>
      <c r="J10" s="55">
        <v>4380073</v>
      </c>
    </row>
    <row r="11" spans="2:10" ht="15.75" x14ac:dyDescent="0.25">
      <c r="B11" s="44" t="s">
        <v>347</v>
      </c>
      <c r="C11" s="45" t="s">
        <v>22</v>
      </c>
      <c r="D11" s="46">
        <v>12534256</v>
      </c>
      <c r="E11" s="46">
        <v>239252</v>
      </c>
      <c r="F11" s="52"/>
      <c r="I11" s="55" t="s">
        <v>348</v>
      </c>
      <c r="J11" s="55">
        <f>+D11-E11-E21</f>
        <v>9474729</v>
      </c>
    </row>
    <row r="12" spans="2:10" ht="15.75" x14ac:dyDescent="0.25">
      <c r="B12" s="44" t="s">
        <v>369</v>
      </c>
      <c r="C12" s="45" t="s">
        <v>22</v>
      </c>
      <c r="D12" s="46">
        <v>9671973</v>
      </c>
      <c r="E12" s="46">
        <v>188802</v>
      </c>
      <c r="F12" s="52"/>
      <c r="I12" s="55" t="s">
        <v>368</v>
      </c>
      <c r="J12" s="55">
        <f>+D12-E12-E22</f>
        <v>7476857</v>
      </c>
    </row>
    <row r="13" spans="2:10" ht="15.75" x14ac:dyDescent="0.25">
      <c r="B13" s="44" t="s">
        <v>389</v>
      </c>
      <c r="C13" s="45" t="s">
        <v>22</v>
      </c>
      <c r="D13" s="46">
        <v>9111522</v>
      </c>
      <c r="E13" s="46">
        <v>198650</v>
      </c>
      <c r="F13" s="52"/>
      <c r="I13" s="55" t="s">
        <v>390</v>
      </c>
      <c r="J13" s="55">
        <f>+D13-E13-E23</f>
        <v>7866840</v>
      </c>
    </row>
    <row r="14" spans="2:10" ht="15.75" x14ac:dyDescent="0.25">
      <c r="B14" s="19"/>
      <c r="C14" s="15"/>
      <c r="D14" s="13"/>
      <c r="E14" s="13"/>
      <c r="F14" s="14"/>
      <c r="H14" s="37"/>
    </row>
    <row r="15" spans="2:10" ht="15.75" x14ac:dyDescent="0.25">
      <c r="B15" s="60" t="s">
        <v>23</v>
      </c>
      <c r="C15" s="61"/>
      <c r="D15" s="21">
        <f>+SUM(D6:D14)</f>
        <v>75685809</v>
      </c>
      <c r="E15" s="21">
        <f>+SUM(E6:E14)</f>
        <v>1575766</v>
      </c>
      <c r="F15" s="23"/>
    </row>
    <row r="16" spans="2:10" ht="15.75" x14ac:dyDescent="0.25">
      <c r="B16" s="49" t="s">
        <v>245</v>
      </c>
      <c r="C16" s="53" t="s">
        <v>24</v>
      </c>
      <c r="D16" s="51"/>
      <c r="E16" s="51">
        <v>113945</v>
      </c>
      <c r="F16" s="54"/>
    </row>
    <row r="17" spans="2:9" ht="15.75" x14ac:dyDescent="0.25">
      <c r="B17" s="49" t="s">
        <v>260</v>
      </c>
      <c r="C17" s="53" t="s">
        <v>24</v>
      </c>
      <c r="D17" s="51"/>
      <c r="E17" s="51">
        <v>1496170</v>
      </c>
      <c r="F17" s="54"/>
    </row>
    <row r="18" spans="2:9" ht="15.75" x14ac:dyDescent="0.25">
      <c r="B18" s="49" t="s">
        <v>277</v>
      </c>
      <c r="C18" s="53" t="s">
        <v>24</v>
      </c>
      <c r="D18" s="51"/>
      <c r="E18" s="51">
        <v>864346</v>
      </c>
      <c r="F18" s="54"/>
    </row>
    <row r="19" spans="2:9" ht="15.75" x14ac:dyDescent="0.25">
      <c r="B19" s="49" t="s">
        <v>304</v>
      </c>
      <c r="C19" s="53" t="s">
        <v>24</v>
      </c>
      <c r="D19" s="51"/>
      <c r="E19" s="51">
        <v>1262793</v>
      </c>
      <c r="F19" s="54"/>
    </row>
    <row r="20" spans="2:9" ht="15.75" x14ac:dyDescent="0.25">
      <c r="B20" s="44" t="s">
        <v>322</v>
      </c>
      <c r="C20" s="47" t="s">
        <v>24</v>
      </c>
      <c r="D20" s="46"/>
      <c r="E20" s="46">
        <v>2097474</v>
      </c>
      <c r="F20" s="54"/>
    </row>
    <row r="21" spans="2:9" ht="15.75" x14ac:dyDescent="0.25">
      <c r="B21" s="44" t="s">
        <v>347</v>
      </c>
      <c r="C21" s="47" t="s">
        <v>24</v>
      </c>
      <c r="D21" s="46"/>
      <c r="E21" s="46">
        <v>2820275</v>
      </c>
      <c r="F21" s="54"/>
    </row>
    <row r="22" spans="2:9" ht="15.75" x14ac:dyDescent="0.25">
      <c r="B22" s="44" t="s">
        <v>369</v>
      </c>
      <c r="C22" s="47" t="s">
        <v>24</v>
      </c>
      <c r="D22" s="46"/>
      <c r="E22" s="46">
        <v>2006314</v>
      </c>
      <c r="F22" s="54"/>
    </row>
    <row r="23" spans="2:9" ht="15.75" x14ac:dyDescent="0.25">
      <c r="B23" s="44" t="s">
        <v>389</v>
      </c>
      <c r="C23" s="47" t="s">
        <v>24</v>
      </c>
      <c r="D23" s="46"/>
      <c r="E23" s="46">
        <v>1046032</v>
      </c>
      <c r="F23" s="54"/>
    </row>
    <row r="24" spans="2:9" ht="15.75" x14ac:dyDescent="0.25">
      <c r="B24" s="19"/>
      <c r="C24" s="17"/>
      <c r="D24" s="13"/>
      <c r="E24" s="13"/>
      <c r="F24" s="16"/>
    </row>
    <row r="25" spans="2:9" ht="15.75" x14ac:dyDescent="0.25">
      <c r="B25" s="60" t="s">
        <v>25</v>
      </c>
      <c r="C25" s="61"/>
      <c r="D25" s="21"/>
      <c r="E25" s="21">
        <f>+SUM(E16:E24)</f>
        <v>11707349</v>
      </c>
      <c r="F25" s="23"/>
    </row>
    <row r="26" spans="2:9" ht="15.75" x14ac:dyDescent="0.25">
      <c r="B26" s="18">
        <v>45752</v>
      </c>
      <c r="C26" s="15" t="s">
        <v>306</v>
      </c>
      <c r="D26" s="13"/>
      <c r="E26" s="13"/>
      <c r="F26" s="14">
        <v>5049301</v>
      </c>
    </row>
    <row r="27" spans="2:9" ht="15.75" x14ac:dyDescent="0.25">
      <c r="B27" s="18">
        <v>45752</v>
      </c>
      <c r="C27" s="15" t="s">
        <v>307</v>
      </c>
      <c r="D27" s="13"/>
      <c r="E27" s="13"/>
      <c r="F27" s="14">
        <v>7049885</v>
      </c>
    </row>
    <row r="28" spans="2:9" ht="15.75" x14ac:dyDescent="0.25">
      <c r="B28" s="18">
        <v>45836</v>
      </c>
      <c r="C28" s="15" t="s">
        <v>370</v>
      </c>
      <c r="D28" s="13"/>
      <c r="E28" s="13"/>
      <c r="F28" s="14">
        <v>7311000</v>
      </c>
    </row>
    <row r="29" spans="2:9" ht="15.75" x14ac:dyDescent="0.25">
      <c r="B29" s="18">
        <v>45836</v>
      </c>
      <c r="C29" s="15" t="s">
        <v>371</v>
      </c>
      <c r="D29" s="13"/>
      <c r="E29" s="13"/>
      <c r="F29" s="14">
        <v>13793000</v>
      </c>
    </row>
    <row r="30" spans="2:9" ht="15.75" x14ac:dyDescent="0.25">
      <c r="B30" s="18"/>
      <c r="C30" s="15"/>
      <c r="D30" s="13"/>
      <c r="E30" s="13"/>
      <c r="F30" s="14"/>
    </row>
    <row r="31" spans="2:9" ht="15.75" x14ac:dyDescent="0.25">
      <c r="B31" s="60" t="s">
        <v>26</v>
      </c>
      <c r="C31" s="61"/>
      <c r="D31" s="24"/>
      <c r="E31" s="22"/>
      <c r="F31" s="25">
        <f>SUM(F26:F30)</f>
        <v>33203186</v>
      </c>
    </row>
    <row r="32" spans="2:9" ht="15.75" x14ac:dyDescent="0.25">
      <c r="B32" s="56" t="s">
        <v>27</v>
      </c>
      <c r="C32" s="57"/>
      <c r="D32" s="57"/>
      <c r="E32" s="57"/>
      <c r="F32" s="26">
        <f>+D5+D15-E25-F31-E15</f>
        <v>29199508</v>
      </c>
      <c r="I32" s="37"/>
    </row>
    <row r="33" spans="6:8" x14ac:dyDescent="0.25">
      <c r="H33" s="37"/>
    </row>
    <row r="34" spans="6:8" x14ac:dyDescent="0.25">
      <c r="F34" s="37"/>
    </row>
    <row r="35" spans="6:8" x14ac:dyDescent="0.25">
      <c r="F35" s="37"/>
    </row>
  </sheetData>
  <mergeCells count="6">
    <mergeCell ref="B32:E32"/>
    <mergeCell ref="B2:F2"/>
    <mergeCell ref="B3:F3"/>
    <mergeCell ref="B15:C15"/>
    <mergeCell ref="B25:C25"/>
    <mergeCell ref="B31:C31"/>
  </mergeCells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0"/>
  <sheetViews>
    <sheetView topLeftCell="A19" zoomScaleNormal="100" workbookViewId="0">
      <selection activeCell="H26" sqref="H26"/>
    </sheetView>
  </sheetViews>
  <sheetFormatPr defaultColWidth="9.140625" defaultRowHeight="15" x14ac:dyDescent="0.25"/>
  <cols>
    <col min="1" max="1" width="1.42578125" customWidth="1"/>
    <col min="2" max="2" width="14.28515625" style="1" customWidth="1"/>
    <col min="3" max="3" width="11.42578125" customWidth="1"/>
    <col min="4" max="4" width="57.140625" customWidth="1"/>
    <col min="5" max="5" width="17.140625" style="2" customWidth="1"/>
    <col min="6" max="6" width="11.42578125" customWidth="1"/>
    <col min="7" max="8" width="15.7109375" style="2" customWidth="1"/>
    <col min="9" max="9" width="50" customWidth="1"/>
    <col min="10" max="10" width="21.42578125" customWidth="1"/>
  </cols>
  <sheetData>
    <row r="1" spans="1:10" ht="18.75" x14ac:dyDescent="0.3">
      <c r="A1" s="64" t="s">
        <v>12</v>
      </c>
      <c r="B1" s="64"/>
      <c r="C1" s="64"/>
      <c r="D1" s="64"/>
      <c r="E1" s="64"/>
      <c r="F1" s="64"/>
      <c r="G1" s="64"/>
      <c r="H1" s="64"/>
      <c r="I1" s="64"/>
    </row>
    <row r="2" spans="1:10" x14ac:dyDescent="0.25">
      <c r="A2" s="65" t="s">
        <v>279</v>
      </c>
      <c r="B2" s="65"/>
      <c r="C2" s="65"/>
      <c r="D2" s="65"/>
      <c r="E2" s="65"/>
      <c r="F2" s="65"/>
      <c r="G2" s="65"/>
      <c r="H2" s="65"/>
      <c r="I2" s="65"/>
    </row>
    <row r="3" spans="1:10" ht="24.75" customHeight="1" x14ac:dyDescent="0.25">
      <c r="B3" s="5" t="s">
        <v>2</v>
      </c>
      <c r="C3" s="3" t="s">
        <v>0</v>
      </c>
      <c r="D3" s="3" t="s">
        <v>10</v>
      </c>
      <c r="E3" s="6" t="s">
        <v>7</v>
      </c>
      <c r="F3" s="3" t="s">
        <v>1</v>
      </c>
      <c r="G3" s="6" t="s">
        <v>11</v>
      </c>
      <c r="H3" s="6" t="s">
        <v>141</v>
      </c>
      <c r="I3" s="3" t="s">
        <v>9</v>
      </c>
      <c r="J3" s="3" t="s">
        <v>6</v>
      </c>
    </row>
    <row r="4" spans="1:10" ht="15.75" customHeight="1" x14ac:dyDescent="0.25">
      <c r="B4" s="40">
        <v>45691</v>
      </c>
      <c r="C4" s="41" t="s">
        <v>283</v>
      </c>
      <c r="D4" s="41" t="s">
        <v>157</v>
      </c>
      <c r="E4" s="42">
        <v>490300</v>
      </c>
      <c r="F4" s="8" t="s">
        <v>3</v>
      </c>
      <c r="G4" s="42">
        <v>39224</v>
      </c>
      <c r="H4" s="42">
        <f>+E4+G4</f>
        <v>529524</v>
      </c>
      <c r="I4" s="4" t="s">
        <v>4</v>
      </c>
      <c r="J4" s="4" t="s">
        <v>14</v>
      </c>
    </row>
    <row r="5" spans="1:10" ht="15.75" customHeight="1" x14ac:dyDescent="0.25">
      <c r="B5" s="40">
        <v>45692</v>
      </c>
      <c r="C5" s="41" t="s">
        <v>284</v>
      </c>
      <c r="D5" s="41" t="s">
        <v>15</v>
      </c>
      <c r="E5" s="42">
        <v>632327</v>
      </c>
      <c r="F5" s="8" t="s">
        <v>3</v>
      </c>
      <c r="G5" s="42">
        <v>50586</v>
      </c>
      <c r="H5" s="42">
        <f t="shared" ref="H5:H24" si="0">+E5+G5</f>
        <v>682913</v>
      </c>
      <c r="I5" s="4" t="s">
        <v>4</v>
      </c>
      <c r="J5" s="4" t="s">
        <v>14</v>
      </c>
    </row>
    <row r="6" spans="1:10" ht="15.75" customHeight="1" x14ac:dyDescent="0.25">
      <c r="B6" s="40">
        <v>45692</v>
      </c>
      <c r="C6" s="41" t="s">
        <v>285</v>
      </c>
      <c r="D6" s="41" t="s">
        <v>298</v>
      </c>
      <c r="E6" s="42">
        <v>2496115</v>
      </c>
      <c r="F6" s="8" t="s">
        <v>3</v>
      </c>
      <c r="G6" s="42">
        <v>199689</v>
      </c>
      <c r="H6" s="42">
        <f t="shared" si="0"/>
        <v>2695804</v>
      </c>
      <c r="I6" s="4" t="s">
        <v>4</v>
      </c>
      <c r="J6" s="4" t="s">
        <v>14</v>
      </c>
    </row>
    <row r="7" spans="1:10" ht="15.75" customHeight="1" x14ac:dyDescent="0.25">
      <c r="B7" s="40">
        <v>45692</v>
      </c>
      <c r="C7" s="41" t="s">
        <v>286</v>
      </c>
      <c r="D7" s="41" t="s">
        <v>224</v>
      </c>
      <c r="E7" s="42">
        <v>485454</v>
      </c>
      <c r="F7" s="8" t="s">
        <v>3</v>
      </c>
      <c r="G7" s="42">
        <v>38836</v>
      </c>
      <c r="H7" s="42">
        <f t="shared" si="0"/>
        <v>524290</v>
      </c>
      <c r="I7" s="4" t="s">
        <v>4</v>
      </c>
      <c r="J7" s="4" t="s">
        <v>14</v>
      </c>
    </row>
    <row r="8" spans="1:10" ht="15.75" customHeight="1" x14ac:dyDescent="0.25">
      <c r="B8" s="40">
        <v>45698</v>
      </c>
      <c r="C8" s="41" t="s">
        <v>287</v>
      </c>
      <c r="D8" s="41" t="s">
        <v>266</v>
      </c>
      <c r="E8" s="42">
        <v>644253</v>
      </c>
      <c r="F8" s="8" t="s">
        <v>3</v>
      </c>
      <c r="G8" s="42">
        <v>51540</v>
      </c>
      <c r="H8" s="42">
        <f t="shared" si="0"/>
        <v>695793</v>
      </c>
      <c r="I8" s="4" t="s">
        <v>4</v>
      </c>
      <c r="J8" s="4" t="s">
        <v>14</v>
      </c>
    </row>
    <row r="9" spans="1:10" ht="15.75" customHeight="1" x14ac:dyDescent="0.25">
      <c r="B9" s="40">
        <v>45700</v>
      </c>
      <c r="C9" s="41" t="s">
        <v>288</v>
      </c>
      <c r="D9" s="41" t="s">
        <v>299</v>
      </c>
      <c r="E9" s="42">
        <v>644253</v>
      </c>
      <c r="F9" s="8" t="s">
        <v>3</v>
      </c>
      <c r="G9" s="42">
        <v>51540</v>
      </c>
      <c r="H9" s="42">
        <f t="shared" ref="H9:H13" si="1">+E9+G9</f>
        <v>695793</v>
      </c>
      <c r="I9" s="4" t="s">
        <v>4</v>
      </c>
      <c r="J9" s="4" t="s">
        <v>14</v>
      </c>
    </row>
    <row r="10" spans="1:10" ht="15.75" customHeight="1" x14ac:dyDescent="0.25">
      <c r="B10" s="40">
        <v>45700</v>
      </c>
      <c r="C10" s="41" t="s">
        <v>289</v>
      </c>
      <c r="D10" s="41" t="s">
        <v>258</v>
      </c>
      <c r="E10" s="42">
        <v>1335365</v>
      </c>
      <c r="F10" s="8" t="s">
        <v>3</v>
      </c>
      <c r="G10" s="42">
        <v>106829</v>
      </c>
      <c r="H10" s="42">
        <f t="shared" si="1"/>
        <v>1442194</v>
      </c>
      <c r="I10" s="4" t="s">
        <v>4</v>
      </c>
      <c r="J10" s="4" t="s">
        <v>14</v>
      </c>
    </row>
    <row r="11" spans="1:10" ht="15.75" customHeight="1" x14ac:dyDescent="0.25">
      <c r="B11" s="40">
        <v>45700</v>
      </c>
      <c r="C11" s="41" t="s">
        <v>290</v>
      </c>
      <c r="D11" s="41" t="s">
        <v>259</v>
      </c>
      <c r="E11" s="42">
        <v>761096</v>
      </c>
      <c r="F11" s="8" t="s">
        <v>3</v>
      </c>
      <c r="G11" s="42">
        <v>60888</v>
      </c>
      <c r="H11" s="42">
        <f t="shared" si="1"/>
        <v>821984</v>
      </c>
      <c r="I11" s="4" t="s">
        <v>4</v>
      </c>
      <c r="J11" s="4" t="s">
        <v>14</v>
      </c>
    </row>
    <row r="12" spans="1:10" ht="15.75" customHeight="1" x14ac:dyDescent="0.25">
      <c r="B12" s="40">
        <v>45705</v>
      </c>
      <c r="C12" s="41" t="s">
        <v>291</v>
      </c>
      <c r="D12" s="41" t="s">
        <v>226</v>
      </c>
      <c r="E12" s="42">
        <v>1593250</v>
      </c>
      <c r="F12" s="8" t="s">
        <v>3</v>
      </c>
      <c r="G12" s="42">
        <v>127460</v>
      </c>
      <c r="H12" s="42">
        <f t="shared" si="1"/>
        <v>1720710</v>
      </c>
      <c r="I12" s="4" t="s">
        <v>4</v>
      </c>
      <c r="J12" s="4" t="s">
        <v>14</v>
      </c>
    </row>
    <row r="13" spans="1:10" ht="15.75" customHeight="1" x14ac:dyDescent="0.25">
      <c r="B13" s="40">
        <v>45709</v>
      </c>
      <c r="C13" s="41" t="s">
        <v>292</v>
      </c>
      <c r="D13" s="41" t="s">
        <v>157</v>
      </c>
      <c r="E13" s="42">
        <v>435382</v>
      </c>
      <c r="F13" s="8" t="s">
        <v>3</v>
      </c>
      <c r="G13" s="42">
        <v>34831</v>
      </c>
      <c r="H13" s="42">
        <f t="shared" si="1"/>
        <v>470213</v>
      </c>
      <c r="I13" s="4" t="s">
        <v>4</v>
      </c>
      <c r="J13" s="4" t="s">
        <v>14</v>
      </c>
    </row>
    <row r="14" spans="1:10" ht="15.75" customHeight="1" x14ac:dyDescent="0.25">
      <c r="B14" s="40">
        <v>45712</v>
      </c>
      <c r="C14" s="41" t="s">
        <v>293</v>
      </c>
      <c r="D14" s="41" t="s">
        <v>259</v>
      </c>
      <c r="E14" s="42">
        <v>765080</v>
      </c>
      <c r="F14" s="8" t="s">
        <v>3</v>
      </c>
      <c r="G14" s="42">
        <v>61206</v>
      </c>
      <c r="H14" s="42">
        <f t="shared" si="0"/>
        <v>826286</v>
      </c>
      <c r="I14" s="4" t="s">
        <v>4</v>
      </c>
      <c r="J14" s="4" t="s">
        <v>14</v>
      </c>
    </row>
    <row r="15" spans="1:10" ht="15.75" customHeight="1" x14ac:dyDescent="0.25">
      <c r="B15" s="40">
        <v>45712</v>
      </c>
      <c r="C15" s="41" t="s">
        <v>294</v>
      </c>
      <c r="D15" s="41" t="s">
        <v>266</v>
      </c>
      <c r="E15" s="42">
        <v>956208</v>
      </c>
      <c r="F15" s="8" t="s">
        <v>3</v>
      </c>
      <c r="G15" s="42">
        <v>76497</v>
      </c>
      <c r="H15" s="42">
        <f t="shared" si="0"/>
        <v>1032705</v>
      </c>
      <c r="I15" s="4" t="s">
        <v>4</v>
      </c>
      <c r="J15" s="4" t="s">
        <v>14</v>
      </c>
    </row>
    <row r="16" spans="1:10" ht="15.75" customHeight="1" x14ac:dyDescent="0.25">
      <c r="B16" s="40">
        <v>45713</v>
      </c>
      <c r="C16" s="41" t="s">
        <v>295</v>
      </c>
      <c r="D16" s="41" t="s">
        <v>270</v>
      </c>
      <c r="E16" s="42">
        <v>1140400</v>
      </c>
      <c r="F16" s="8" t="s">
        <v>3</v>
      </c>
      <c r="G16" s="42">
        <v>91232</v>
      </c>
      <c r="H16" s="42">
        <f t="shared" si="0"/>
        <v>1231632</v>
      </c>
      <c r="I16" s="4" t="s">
        <v>4</v>
      </c>
      <c r="J16" s="4" t="s">
        <v>14</v>
      </c>
    </row>
    <row r="17" spans="2:10" ht="15.75" customHeight="1" x14ac:dyDescent="0.25">
      <c r="B17" s="40">
        <v>45714</v>
      </c>
      <c r="C17" s="41" t="s">
        <v>296</v>
      </c>
      <c r="D17" s="41" t="s">
        <v>165</v>
      </c>
      <c r="E17" s="42">
        <v>679422</v>
      </c>
      <c r="F17" s="8" t="s">
        <v>3</v>
      </c>
      <c r="G17" s="42">
        <v>54354</v>
      </c>
      <c r="H17" s="42">
        <f t="shared" si="0"/>
        <v>733776</v>
      </c>
      <c r="I17" s="4" t="s">
        <v>4</v>
      </c>
      <c r="J17" s="4" t="s">
        <v>14</v>
      </c>
    </row>
    <row r="18" spans="2:10" ht="15.75" customHeight="1" x14ac:dyDescent="0.25">
      <c r="B18" s="40">
        <v>45714</v>
      </c>
      <c r="C18" s="41" t="s">
        <v>297</v>
      </c>
      <c r="D18" s="41" t="s">
        <v>175</v>
      </c>
      <c r="E18" s="42">
        <v>1204718</v>
      </c>
      <c r="F18" s="8" t="s">
        <v>3</v>
      </c>
      <c r="G18" s="42">
        <v>96377</v>
      </c>
      <c r="H18" s="42">
        <f t="shared" si="0"/>
        <v>1301095</v>
      </c>
      <c r="I18" s="4" t="s">
        <v>4</v>
      </c>
      <c r="J18" s="4" t="s">
        <v>14</v>
      </c>
    </row>
    <row r="19" spans="2:10" ht="15.75" customHeight="1" x14ac:dyDescent="0.25">
      <c r="B19" s="7">
        <v>45694</v>
      </c>
      <c r="C19" s="41"/>
      <c r="D19" s="4" t="s">
        <v>207</v>
      </c>
      <c r="E19" s="9">
        <v>-236622</v>
      </c>
      <c r="F19" s="8" t="s">
        <v>3</v>
      </c>
      <c r="G19" s="9">
        <v>-18930</v>
      </c>
      <c r="H19" s="42">
        <f t="shared" si="0"/>
        <v>-255552</v>
      </c>
      <c r="I19" s="4" t="s">
        <v>4</v>
      </c>
      <c r="J19" s="4" t="s">
        <v>14</v>
      </c>
    </row>
    <row r="20" spans="2:10" ht="15.75" customHeight="1" x14ac:dyDescent="0.25">
      <c r="B20" s="7">
        <v>45701</v>
      </c>
      <c r="C20" s="41"/>
      <c r="D20" s="4" t="s">
        <v>280</v>
      </c>
      <c r="E20" s="9">
        <v>-67403</v>
      </c>
      <c r="F20" s="8" t="s">
        <v>3</v>
      </c>
      <c r="G20" s="9">
        <v>-5392</v>
      </c>
      <c r="H20" s="42">
        <f t="shared" si="0"/>
        <v>-72795</v>
      </c>
      <c r="I20" s="4" t="s">
        <v>4</v>
      </c>
      <c r="J20" s="4" t="s">
        <v>14</v>
      </c>
    </row>
    <row r="21" spans="2:10" ht="15.75" customHeight="1" x14ac:dyDescent="0.25">
      <c r="B21" s="7">
        <v>45702</v>
      </c>
      <c r="C21" s="41"/>
      <c r="D21" s="41" t="s">
        <v>204</v>
      </c>
      <c r="E21" s="9">
        <v>-501567</v>
      </c>
      <c r="F21" s="8" t="s">
        <v>3</v>
      </c>
      <c r="G21" s="9">
        <v>-40125</v>
      </c>
      <c r="H21" s="42">
        <f t="shared" si="0"/>
        <v>-541692</v>
      </c>
      <c r="I21" s="4" t="s">
        <v>4</v>
      </c>
      <c r="J21" s="4" t="s">
        <v>14</v>
      </c>
    </row>
    <row r="22" spans="2:10" ht="15.75" customHeight="1" x14ac:dyDescent="0.25">
      <c r="B22" s="7">
        <v>45702</v>
      </c>
      <c r="C22" s="41"/>
      <c r="D22" s="41" t="s">
        <v>206</v>
      </c>
      <c r="E22" s="9">
        <v>-172426</v>
      </c>
      <c r="F22" s="8" t="s">
        <v>3</v>
      </c>
      <c r="G22" s="9">
        <v>-13794</v>
      </c>
      <c r="H22" s="42">
        <f t="shared" si="0"/>
        <v>-186220</v>
      </c>
      <c r="I22" s="4" t="s">
        <v>4</v>
      </c>
      <c r="J22" s="4" t="s">
        <v>14</v>
      </c>
    </row>
    <row r="23" spans="2:10" ht="15.75" customHeight="1" x14ac:dyDescent="0.25">
      <c r="B23" s="7">
        <v>45713</v>
      </c>
      <c r="C23" s="41"/>
      <c r="D23" s="4" t="s">
        <v>281</v>
      </c>
      <c r="E23" s="9">
        <v>-134806</v>
      </c>
      <c r="F23" s="8" t="s">
        <v>3</v>
      </c>
      <c r="G23" s="9">
        <v>-10784</v>
      </c>
      <c r="H23" s="42">
        <f t="shared" si="0"/>
        <v>-145590</v>
      </c>
      <c r="I23" s="4" t="s">
        <v>4</v>
      </c>
      <c r="J23" s="4" t="s">
        <v>14</v>
      </c>
    </row>
    <row r="24" spans="2:10" ht="15.75" customHeight="1" x14ac:dyDescent="0.25">
      <c r="B24" s="7">
        <v>45714</v>
      </c>
      <c r="C24" s="41"/>
      <c r="D24" s="4" t="s">
        <v>282</v>
      </c>
      <c r="E24" s="9">
        <v>-56430</v>
      </c>
      <c r="F24" s="8" t="s">
        <v>3</v>
      </c>
      <c r="G24" s="9">
        <v>-4514</v>
      </c>
      <c r="H24" s="42">
        <f t="shared" si="0"/>
        <v>-60944</v>
      </c>
      <c r="I24" s="4" t="s">
        <v>4</v>
      </c>
      <c r="J24" s="4" t="s">
        <v>14</v>
      </c>
    </row>
    <row r="25" spans="2:10" x14ac:dyDescent="0.25">
      <c r="B25" s="27" t="s">
        <v>300</v>
      </c>
      <c r="D25" s="30" t="s">
        <v>38</v>
      </c>
      <c r="E25" s="28">
        <f>SUM(E4:E24)</f>
        <v>13094369</v>
      </c>
      <c r="G25" s="28">
        <f>SUM(G4:G24)</f>
        <v>1047550</v>
      </c>
      <c r="H25" s="28">
        <f>SUM(H4:H24)</f>
        <v>14141919</v>
      </c>
    </row>
    <row r="26" spans="2:10" x14ac:dyDescent="0.25">
      <c r="D26" s="32" t="s">
        <v>301</v>
      </c>
      <c r="H26" s="33">
        <f>-E25*0.005</f>
        <v>-65471.845000000001</v>
      </c>
    </row>
    <row r="27" spans="2:10" x14ac:dyDescent="0.25">
      <c r="D27" s="32" t="s">
        <v>302</v>
      </c>
      <c r="H27" s="33">
        <f>-H25*0.01</f>
        <v>-141419.19</v>
      </c>
    </row>
    <row r="28" spans="2:10" x14ac:dyDescent="0.25">
      <c r="D28" s="32" t="s">
        <v>303</v>
      </c>
      <c r="H28" s="33">
        <f>-H25*0.01</f>
        <v>-141419.19</v>
      </c>
    </row>
    <row r="29" spans="2:10" x14ac:dyDescent="0.25">
      <c r="D29" s="34" t="s">
        <v>42</v>
      </c>
      <c r="H29" s="35">
        <f>+SUM(H26:H28)</f>
        <v>-348310.22499999998</v>
      </c>
    </row>
    <row r="30" spans="2:10" x14ac:dyDescent="0.25">
      <c r="D30" s="36" t="s">
        <v>43</v>
      </c>
      <c r="H30" s="35">
        <f>+H25+H29</f>
        <v>13793608.775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3"/>
  <sheetViews>
    <sheetView topLeftCell="A10" zoomScaleNormal="100" workbookViewId="0">
      <selection activeCell="H26" sqref="H26"/>
    </sheetView>
  </sheetViews>
  <sheetFormatPr defaultColWidth="9.140625" defaultRowHeight="15" x14ac:dyDescent="0.25"/>
  <cols>
    <col min="1" max="1" width="1.42578125" customWidth="1"/>
    <col min="2" max="2" width="14.28515625" style="1" customWidth="1"/>
    <col min="3" max="3" width="11.42578125" customWidth="1"/>
    <col min="4" max="4" width="57.140625" customWidth="1"/>
    <col min="5" max="5" width="17.140625" style="2" customWidth="1"/>
    <col min="6" max="6" width="11.42578125" customWidth="1"/>
    <col min="7" max="8" width="15.7109375" style="2" customWidth="1"/>
    <col min="9" max="9" width="50" customWidth="1"/>
    <col min="10" max="10" width="21.42578125" customWidth="1"/>
  </cols>
  <sheetData>
    <row r="1" spans="1:10" ht="18.75" x14ac:dyDescent="0.3">
      <c r="A1" s="64" t="s">
        <v>12</v>
      </c>
      <c r="B1" s="64"/>
      <c r="C1" s="64"/>
      <c r="D1" s="64"/>
      <c r="E1" s="64"/>
      <c r="F1" s="64"/>
      <c r="G1" s="64"/>
      <c r="H1" s="64"/>
      <c r="I1" s="64"/>
    </row>
    <row r="2" spans="1:10" x14ac:dyDescent="0.25">
      <c r="A2" s="65" t="s">
        <v>261</v>
      </c>
      <c r="B2" s="65"/>
      <c r="C2" s="65"/>
      <c r="D2" s="65"/>
      <c r="E2" s="65"/>
      <c r="F2" s="65"/>
      <c r="G2" s="65"/>
      <c r="H2" s="65"/>
      <c r="I2" s="65"/>
    </row>
    <row r="3" spans="1:10" ht="24.75" customHeight="1" x14ac:dyDescent="0.25">
      <c r="B3" s="5" t="s">
        <v>2</v>
      </c>
      <c r="C3" s="3" t="s">
        <v>0</v>
      </c>
      <c r="D3" s="3" t="s">
        <v>10</v>
      </c>
      <c r="E3" s="6" t="s">
        <v>7</v>
      </c>
      <c r="F3" s="3" t="s">
        <v>1</v>
      </c>
      <c r="G3" s="6" t="s">
        <v>11</v>
      </c>
      <c r="H3" s="6" t="s">
        <v>141</v>
      </c>
      <c r="I3" s="3" t="s">
        <v>9</v>
      </c>
      <c r="J3" s="3" t="s">
        <v>6</v>
      </c>
    </row>
    <row r="4" spans="1:10" ht="15.75" customHeight="1" x14ac:dyDescent="0.25">
      <c r="B4" s="40">
        <v>45659</v>
      </c>
      <c r="C4" s="41" t="s">
        <v>262</v>
      </c>
      <c r="D4" s="41" t="s">
        <v>175</v>
      </c>
      <c r="E4" s="42">
        <v>958691</v>
      </c>
      <c r="F4" s="8" t="s">
        <v>3</v>
      </c>
      <c r="G4" s="42">
        <v>76695</v>
      </c>
      <c r="H4" s="42">
        <f>+E4+G4</f>
        <v>1035386</v>
      </c>
      <c r="I4" s="4" t="s">
        <v>4</v>
      </c>
      <c r="J4" s="4" t="s">
        <v>14</v>
      </c>
    </row>
    <row r="5" spans="1:10" ht="15.75" customHeight="1" x14ac:dyDescent="0.25">
      <c r="B5" s="40">
        <v>45660</v>
      </c>
      <c r="C5" s="41" t="s">
        <v>263</v>
      </c>
      <c r="D5" s="41" t="s">
        <v>165</v>
      </c>
      <c r="E5" s="42">
        <v>890432</v>
      </c>
      <c r="F5" s="8" t="s">
        <v>3</v>
      </c>
      <c r="G5" s="42">
        <v>71235</v>
      </c>
      <c r="H5" s="42">
        <f t="shared" ref="H5:H17" si="0">+E5+G5</f>
        <v>961667</v>
      </c>
      <c r="I5" s="4" t="s">
        <v>4</v>
      </c>
      <c r="J5" s="4" t="s">
        <v>14</v>
      </c>
    </row>
    <row r="6" spans="1:10" ht="15.75" customHeight="1" x14ac:dyDescent="0.25">
      <c r="B6" s="40">
        <v>45664</v>
      </c>
      <c r="C6" s="41" t="s">
        <v>264</v>
      </c>
      <c r="D6" s="41" t="s">
        <v>196</v>
      </c>
      <c r="E6" s="42">
        <v>684240</v>
      </c>
      <c r="F6" s="8" t="s">
        <v>3</v>
      </c>
      <c r="G6" s="42">
        <v>54739</v>
      </c>
      <c r="H6" s="42">
        <f t="shared" si="0"/>
        <v>738979</v>
      </c>
      <c r="I6" s="4" t="s">
        <v>4</v>
      </c>
      <c r="J6" s="4" t="s">
        <v>14</v>
      </c>
    </row>
    <row r="7" spans="1:10" ht="15.75" customHeight="1" x14ac:dyDescent="0.25">
      <c r="B7" s="40">
        <v>45664</v>
      </c>
      <c r="C7" s="41" t="s">
        <v>265</v>
      </c>
      <c r="D7" s="41" t="s">
        <v>266</v>
      </c>
      <c r="E7" s="42">
        <v>1039452</v>
      </c>
      <c r="F7" s="8" t="s">
        <v>3</v>
      </c>
      <c r="G7" s="42">
        <v>83156</v>
      </c>
      <c r="H7" s="42">
        <f t="shared" si="0"/>
        <v>1122608</v>
      </c>
      <c r="I7" s="4" t="s">
        <v>4</v>
      </c>
      <c r="J7" s="4" t="s">
        <v>14</v>
      </c>
    </row>
    <row r="8" spans="1:10" ht="15.75" customHeight="1" x14ac:dyDescent="0.25">
      <c r="B8" s="40">
        <v>45670</v>
      </c>
      <c r="C8" s="41" t="s">
        <v>267</v>
      </c>
      <c r="D8" s="41" t="s">
        <v>157</v>
      </c>
      <c r="E8" s="42">
        <v>527779</v>
      </c>
      <c r="F8" s="8" t="s">
        <v>3</v>
      </c>
      <c r="G8" s="42">
        <v>42222</v>
      </c>
      <c r="H8" s="42">
        <f t="shared" si="0"/>
        <v>570001</v>
      </c>
      <c r="I8" s="4" t="s">
        <v>4</v>
      </c>
      <c r="J8" s="4" t="s">
        <v>14</v>
      </c>
    </row>
    <row r="9" spans="1:10" ht="15.75" customHeight="1" x14ac:dyDescent="0.25">
      <c r="B9" s="40">
        <v>45670</v>
      </c>
      <c r="C9" s="41" t="s">
        <v>268</v>
      </c>
      <c r="D9" s="41" t="s">
        <v>224</v>
      </c>
      <c r="E9" s="42">
        <v>449932</v>
      </c>
      <c r="F9" s="8" t="s">
        <v>3</v>
      </c>
      <c r="G9" s="42">
        <v>35995</v>
      </c>
      <c r="H9" s="42">
        <f t="shared" si="0"/>
        <v>485927</v>
      </c>
      <c r="I9" s="4" t="s">
        <v>4</v>
      </c>
      <c r="J9" s="4" t="s">
        <v>14</v>
      </c>
    </row>
    <row r="10" spans="1:10" ht="15.75" customHeight="1" x14ac:dyDescent="0.25">
      <c r="B10" s="40">
        <v>45671</v>
      </c>
      <c r="C10" s="41" t="s">
        <v>269</v>
      </c>
      <c r="D10" s="41" t="s">
        <v>270</v>
      </c>
      <c r="E10" s="42">
        <v>1140400</v>
      </c>
      <c r="F10" s="8" t="s">
        <v>3</v>
      </c>
      <c r="G10" s="42">
        <v>91232</v>
      </c>
      <c r="H10" s="42">
        <f t="shared" si="0"/>
        <v>1231632</v>
      </c>
      <c r="I10" s="4" t="s">
        <v>4</v>
      </c>
      <c r="J10" s="4" t="s">
        <v>14</v>
      </c>
    </row>
    <row r="11" spans="1:10" ht="15.75" customHeight="1" x14ac:dyDescent="0.25">
      <c r="B11" s="40">
        <v>45671</v>
      </c>
      <c r="C11" s="41" t="s">
        <v>271</v>
      </c>
      <c r="D11" s="41" t="s">
        <v>15</v>
      </c>
      <c r="E11" s="42">
        <v>526822</v>
      </c>
      <c r="F11" s="8" t="s">
        <v>3</v>
      </c>
      <c r="G11" s="42">
        <v>42146</v>
      </c>
      <c r="H11" s="42">
        <f t="shared" si="0"/>
        <v>568968</v>
      </c>
      <c r="I11" s="4" t="s">
        <v>4</v>
      </c>
      <c r="J11" s="4" t="s">
        <v>14</v>
      </c>
    </row>
    <row r="12" spans="1:10" ht="15.75" customHeight="1" x14ac:dyDescent="0.25">
      <c r="B12" s="40">
        <v>45673</v>
      </c>
      <c r="C12" s="41" t="s">
        <v>272</v>
      </c>
      <c r="D12" s="41" t="s">
        <v>266</v>
      </c>
      <c r="E12" s="42">
        <v>876320</v>
      </c>
      <c r="F12" s="8" t="s">
        <v>3</v>
      </c>
      <c r="G12" s="42">
        <v>70106</v>
      </c>
      <c r="H12" s="42">
        <f t="shared" si="0"/>
        <v>946426</v>
      </c>
      <c r="I12" s="4" t="s">
        <v>4</v>
      </c>
      <c r="J12" s="4" t="s">
        <v>14</v>
      </c>
    </row>
    <row r="13" spans="1:10" ht="15.75" customHeight="1" x14ac:dyDescent="0.25">
      <c r="B13" s="40">
        <v>45677</v>
      </c>
      <c r="C13" s="41" t="s">
        <v>273</v>
      </c>
      <c r="D13" s="41" t="s">
        <v>157</v>
      </c>
      <c r="E13" s="42">
        <v>647015</v>
      </c>
      <c r="F13" s="8" t="s">
        <v>3</v>
      </c>
      <c r="G13" s="42">
        <v>51761</v>
      </c>
      <c r="H13" s="42">
        <f t="shared" si="0"/>
        <v>698776</v>
      </c>
      <c r="I13" s="4" t="s">
        <v>4</v>
      </c>
      <c r="J13" s="4" t="s">
        <v>14</v>
      </c>
    </row>
    <row r="14" spans="1:10" ht="15.75" customHeight="1" x14ac:dyDescent="0.25">
      <c r="B14" s="40">
        <v>45660</v>
      </c>
      <c r="C14" s="41"/>
      <c r="D14" s="41" t="s">
        <v>206</v>
      </c>
      <c r="E14" s="42">
        <v>-194817</v>
      </c>
      <c r="F14" s="8" t="s">
        <v>3</v>
      </c>
      <c r="G14" s="42">
        <v>-15585</v>
      </c>
      <c r="H14" s="42">
        <f t="shared" si="0"/>
        <v>-210402</v>
      </c>
      <c r="I14" s="4" t="s">
        <v>4</v>
      </c>
      <c r="J14" s="4" t="s">
        <v>14</v>
      </c>
    </row>
    <row r="15" spans="1:10" ht="15.75" customHeight="1" x14ac:dyDescent="0.25">
      <c r="B15" s="40">
        <v>45660</v>
      </c>
      <c r="C15" s="41"/>
      <c r="D15" s="41" t="s">
        <v>206</v>
      </c>
      <c r="E15" s="42">
        <v>-89312</v>
      </c>
      <c r="F15" s="8" t="s">
        <v>3</v>
      </c>
      <c r="G15" s="42">
        <v>-7145</v>
      </c>
      <c r="H15" s="42">
        <f t="shared" si="0"/>
        <v>-96457</v>
      </c>
      <c r="I15" s="4" t="s">
        <v>4</v>
      </c>
      <c r="J15" s="4" t="s">
        <v>14</v>
      </c>
    </row>
    <row r="16" spans="1:10" ht="15.75" customHeight="1" x14ac:dyDescent="0.25">
      <c r="B16" s="40">
        <v>45670</v>
      </c>
      <c r="C16" s="41"/>
      <c r="D16" s="41" t="s">
        <v>278</v>
      </c>
      <c r="E16" s="42">
        <v>-448789</v>
      </c>
      <c r="F16" s="8" t="s">
        <v>3</v>
      </c>
      <c r="G16" s="42">
        <v>-35903</v>
      </c>
      <c r="H16" s="42">
        <f t="shared" si="0"/>
        <v>-484692</v>
      </c>
      <c r="I16" s="4" t="s">
        <v>4</v>
      </c>
      <c r="J16" s="4" t="s">
        <v>14</v>
      </c>
    </row>
    <row r="17" spans="2:10" ht="15.75" customHeight="1" x14ac:dyDescent="0.25">
      <c r="B17" s="40">
        <v>45673</v>
      </c>
      <c r="C17" s="41"/>
      <c r="D17" s="41" t="s">
        <v>120</v>
      </c>
      <c r="E17" s="42">
        <v>-67403</v>
      </c>
      <c r="F17" s="8" t="s">
        <v>3</v>
      </c>
      <c r="G17" s="42">
        <v>-5392</v>
      </c>
      <c r="H17" s="42">
        <f t="shared" si="0"/>
        <v>-72795</v>
      </c>
      <c r="I17" s="4" t="s">
        <v>4</v>
      </c>
      <c r="J17" s="4" t="s">
        <v>14</v>
      </c>
    </row>
    <row r="18" spans="2:10" x14ac:dyDescent="0.25">
      <c r="B18" s="27" t="s">
        <v>233</v>
      </c>
      <c r="D18" s="30" t="s">
        <v>38</v>
      </c>
      <c r="E18" s="28">
        <f>SUM(E4:E17)</f>
        <v>6940762</v>
      </c>
      <c r="G18" s="28">
        <f>SUM(G4:G17)</f>
        <v>555262</v>
      </c>
      <c r="H18" s="28">
        <f>SUM(H4:H17)</f>
        <v>7496024</v>
      </c>
    </row>
    <row r="19" spans="2:10" x14ac:dyDescent="0.25">
      <c r="D19" s="32" t="s">
        <v>274</v>
      </c>
      <c r="H19" s="33">
        <f>-E18*0.005</f>
        <v>-34703.81</v>
      </c>
    </row>
    <row r="20" spans="2:10" x14ac:dyDescent="0.25">
      <c r="D20" s="32" t="s">
        <v>275</v>
      </c>
      <c r="H20" s="33">
        <f>-H18*0.01</f>
        <v>-74960.240000000005</v>
      </c>
    </row>
    <row r="21" spans="2:10" x14ac:dyDescent="0.25">
      <c r="D21" s="32" t="s">
        <v>276</v>
      </c>
      <c r="H21" s="33">
        <f>-H18*0.01</f>
        <v>-74960.240000000005</v>
      </c>
    </row>
    <row r="22" spans="2:10" x14ac:dyDescent="0.25">
      <c r="D22" s="34" t="s">
        <v>42</v>
      </c>
      <c r="H22" s="35">
        <f>+SUM(H19:H21)</f>
        <v>-184624.29</v>
      </c>
    </row>
    <row r="23" spans="2:10" x14ac:dyDescent="0.25">
      <c r="D23" s="36" t="s">
        <v>43</v>
      </c>
      <c r="H23" s="35">
        <f>+H18+H22</f>
        <v>7311399.71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5"/>
  <sheetViews>
    <sheetView topLeftCell="A7" zoomScaleNormal="100" workbookViewId="0">
      <selection activeCell="D13" sqref="D13"/>
    </sheetView>
  </sheetViews>
  <sheetFormatPr defaultColWidth="9.140625" defaultRowHeight="15" x14ac:dyDescent="0.25"/>
  <cols>
    <col min="1" max="1" width="1.42578125" customWidth="1"/>
    <col min="2" max="2" width="14.28515625" style="1" customWidth="1"/>
    <col min="3" max="3" width="11.42578125" customWidth="1"/>
    <col min="4" max="4" width="57.140625" customWidth="1"/>
    <col min="5" max="5" width="17.140625" style="2" customWidth="1"/>
    <col min="6" max="6" width="11.42578125" customWidth="1"/>
    <col min="7" max="8" width="15.7109375" style="2" customWidth="1"/>
    <col min="9" max="9" width="50" customWidth="1"/>
    <col min="10" max="10" width="21.42578125" customWidth="1"/>
  </cols>
  <sheetData>
    <row r="1" spans="1:10" ht="18.75" x14ac:dyDescent="0.3">
      <c r="A1" s="64" t="s">
        <v>12</v>
      </c>
      <c r="B1" s="64"/>
      <c r="C1" s="64"/>
      <c r="D1" s="64"/>
      <c r="E1" s="64"/>
      <c r="F1" s="64"/>
      <c r="G1" s="64"/>
      <c r="H1" s="64"/>
      <c r="I1" s="64"/>
    </row>
    <row r="2" spans="1:10" x14ac:dyDescent="0.25">
      <c r="A2" s="65" t="s">
        <v>246</v>
      </c>
      <c r="B2" s="65"/>
      <c r="C2" s="65"/>
      <c r="D2" s="65"/>
      <c r="E2" s="65"/>
      <c r="F2" s="65"/>
      <c r="G2" s="65"/>
      <c r="H2" s="65"/>
      <c r="I2" s="65"/>
    </row>
    <row r="3" spans="1:10" ht="24.75" customHeight="1" x14ac:dyDescent="0.25">
      <c r="B3" s="5" t="s">
        <v>2</v>
      </c>
      <c r="C3" s="3" t="s">
        <v>0</v>
      </c>
      <c r="D3" s="3" t="s">
        <v>10</v>
      </c>
      <c r="E3" s="6" t="s">
        <v>7</v>
      </c>
      <c r="F3" s="3" t="s">
        <v>1</v>
      </c>
      <c r="G3" s="6" t="s">
        <v>11</v>
      </c>
      <c r="H3" s="6" t="s">
        <v>141</v>
      </c>
      <c r="I3" s="3" t="s">
        <v>9</v>
      </c>
      <c r="J3" s="3" t="s">
        <v>6</v>
      </c>
    </row>
    <row r="4" spans="1:10" ht="15.75" customHeight="1" x14ac:dyDescent="0.25">
      <c r="B4" s="40">
        <v>45628</v>
      </c>
      <c r="C4" s="41" t="s">
        <v>247</v>
      </c>
      <c r="D4" s="41" t="s">
        <v>224</v>
      </c>
      <c r="E4" s="42">
        <v>1005025</v>
      </c>
      <c r="F4" s="8" t="s">
        <v>3</v>
      </c>
      <c r="G4" s="42">
        <v>80402</v>
      </c>
      <c r="H4" s="42">
        <f>+E4+G4</f>
        <v>1085427</v>
      </c>
      <c r="I4" s="4" t="s">
        <v>4</v>
      </c>
      <c r="J4" s="4" t="s">
        <v>14</v>
      </c>
    </row>
    <row r="5" spans="1:10" ht="15.75" customHeight="1" x14ac:dyDescent="0.25">
      <c r="B5" s="40">
        <v>45628</v>
      </c>
      <c r="C5" s="41" t="s">
        <v>248</v>
      </c>
      <c r="D5" s="41" t="s">
        <v>258</v>
      </c>
      <c r="E5" s="42">
        <v>612875</v>
      </c>
      <c r="F5" s="8" t="s">
        <v>3</v>
      </c>
      <c r="G5" s="42">
        <v>49030</v>
      </c>
      <c r="H5" s="42">
        <f t="shared" ref="H5:H19" si="0">+E5+G5</f>
        <v>661905</v>
      </c>
      <c r="I5" s="4" t="s">
        <v>4</v>
      </c>
      <c r="J5" s="4" t="s">
        <v>14</v>
      </c>
    </row>
    <row r="6" spans="1:10" ht="15.75" customHeight="1" x14ac:dyDescent="0.25">
      <c r="B6" s="40">
        <v>45628</v>
      </c>
      <c r="C6" s="41" t="s">
        <v>249</v>
      </c>
      <c r="D6" s="41" t="s">
        <v>37</v>
      </c>
      <c r="E6" s="42">
        <v>769590</v>
      </c>
      <c r="F6" s="8" t="s">
        <v>3</v>
      </c>
      <c r="G6" s="42">
        <v>61567</v>
      </c>
      <c r="H6" s="42">
        <f t="shared" si="0"/>
        <v>831157</v>
      </c>
      <c r="I6" s="4" t="s">
        <v>4</v>
      </c>
      <c r="J6" s="4" t="s">
        <v>14</v>
      </c>
    </row>
    <row r="7" spans="1:10" ht="15.75" customHeight="1" x14ac:dyDescent="0.25">
      <c r="B7" s="40">
        <v>45629</v>
      </c>
      <c r="C7" s="41" t="s">
        <v>250</v>
      </c>
      <c r="D7" s="41" t="s">
        <v>165</v>
      </c>
      <c r="E7" s="42">
        <v>679422</v>
      </c>
      <c r="F7" s="8" t="s">
        <v>3</v>
      </c>
      <c r="G7" s="42">
        <v>54354</v>
      </c>
      <c r="H7" s="42">
        <f t="shared" si="0"/>
        <v>733776</v>
      </c>
      <c r="I7" s="4" t="s">
        <v>4</v>
      </c>
      <c r="J7" s="4" t="s">
        <v>14</v>
      </c>
    </row>
    <row r="8" spans="1:10" ht="15.75" customHeight="1" x14ac:dyDescent="0.25">
      <c r="B8" s="40">
        <v>45635</v>
      </c>
      <c r="C8" s="41" t="s">
        <v>251</v>
      </c>
      <c r="D8" s="41" t="s">
        <v>175</v>
      </c>
      <c r="E8" s="42">
        <v>963208</v>
      </c>
      <c r="F8" s="8" t="s">
        <v>3</v>
      </c>
      <c r="G8" s="42">
        <v>77057</v>
      </c>
      <c r="H8" s="42">
        <f t="shared" si="0"/>
        <v>1040265</v>
      </c>
      <c r="I8" s="4" t="s">
        <v>4</v>
      </c>
      <c r="J8" s="4" t="s">
        <v>14</v>
      </c>
    </row>
    <row r="9" spans="1:10" ht="15.75" customHeight="1" x14ac:dyDescent="0.25">
      <c r="B9" s="40">
        <v>45635</v>
      </c>
      <c r="C9" s="41" t="s">
        <v>252</v>
      </c>
      <c r="D9" s="41" t="s">
        <v>157</v>
      </c>
      <c r="E9" s="42">
        <v>875304</v>
      </c>
      <c r="F9" s="8" t="s">
        <v>3</v>
      </c>
      <c r="G9" s="42">
        <v>70024</v>
      </c>
      <c r="H9" s="42">
        <f t="shared" si="0"/>
        <v>945328</v>
      </c>
      <c r="I9" s="4" t="s">
        <v>4</v>
      </c>
      <c r="J9" s="4" t="s">
        <v>14</v>
      </c>
    </row>
    <row r="10" spans="1:10" ht="15.75" customHeight="1" x14ac:dyDescent="0.25">
      <c r="B10" s="40">
        <v>45639</v>
      </c>
      <c r="C10" s="41" t="s">
        <v>253</v>
      </c>
      <c r="D10" s="41" t="s">
        <v>15</v>
      </c>
      <c r="E10" s="42">
        <v>1005025</v>
      </c>
      <c r="F10" s="8" t="s">
        <v>3</v>
      </c>
      <c r="G10" s="42">
        <v>80402</v>
      </c>
      <c r="H10" s="42">
        <f t="shared" si="0"/>
        <v>1085427</v>
      </c>
      <c r="I10" s="4" t="s">
        <v>4</v>
      </c>
      <c r="J10" s="4" t="s">
        <v>14</v>
      </c>
    </row>
    <row r="11" spans="1:10" ht="15.75" customHeight="1" x14ac:dyDescent="0.25">
      <c r="B11" s="40">
        <v>45649</v>
      </c>
      <c r="C11" s="41" t="s">
        <v>254</v>
      </c>
      <c r="D11" s="41" t="s">
        <v>259</v>
      </c>
      <c r="E11" s="42">
        <v>416478</v>
      </c>
      <c r="F11" s="8" t="s">
        <v>3</v>
      </c>
      <c r="G11" s="42">
        <v>33318</v>
      </c>
      <c r="H11" s="42">
        <f t="shared" si="0"/>
        <v>449796</v>
      </c>
      <c r="I11" s="4" t="s">
        <v>4</v>
      </c>
      <c r="J11" s="4" t="s">
        <v>14</v>
      </c>
    </row>
    <row r="12" spans="1:10" ht="15.75" customHeight="1" x14ac:dyDescent="0.25">
      <c r="B12" s="40">
        <v>45649</v>
      </c>
      <c r="C12" s="41" t="s">
        <v>255</v>
      </c>
      <c r="D12" s="41" t="s">
        <v>224</v>
      </c>
      <c r="E12" s="42">
        <v>522110</v>
      </c>
      <c r="F12" s="8" t="s">
        <v>3</v>
      </c>
      <c r="G12" s="42">
        <v>41769</v>
      </c>
      <c r="H12" s="42">
        <f t="shared" si="0"/>
        <v>563879</v>
      </c>
      <c r="I12" s="4" t="s">
        <v>4</v>
      </c>
      <c r="J12" s="4" t="s">
        <v>14</v>
      </c>
    </row>
    <row r="13" spans="1:10" ht="15.75" customHeight="1" x14ac:dyDescent="0.25">
      <c r="B13" s="40">
        <v>45650</v>
      </c>
      <c r="C13" s="41" t="s">
        <v>256</v>
      </c>
      <c r="D13" s="41" t="s">
        <v>258</v>
      </c>
      <c r="E13" s="42">
        <v>653911</v>
      </c>
      <c r="F13" s="8" t="s">
        <v>3</v>
      </c>
      <c r="G13" s="42">
        <v>52313</v>
      </c>
      <c r="H13" s="42">
        <f t="shared" si="0"/>
        <v>706224</v>
      </c>
      <c r="I13" s="4" t="s">
        <v>4</v>
      </c>
      <c r="J13" s="4" t="s">
        <v>14</v>
      </c>
    </row>
    <row r="14" spans="1:10" ht="15.75" customHeight="1" x14ac:dyDescent="0.25">
      <c r="B14" s="40">
        <v>45651</v>
      </c>
      <c r="C14" s="41" t="s">
        <v>257</v>
      </c>
      <c r="D14" s="41" t="s">
        <v>157</v>
      </c>
      <c r="E14" s="42">
        <v>574900</v>
      </c>
      <c r="F14" s="8" t="s">
        <v>3</v>
      </c>
      <c r="G14" s="42">
        <v>45992</v>
      </c>
      <c r="H14" s="42">
        <f t="shared" si="0"/>
        <v>620892</v>
      </c>
      <c r="I14" s="4" t="s">
        <v>4</v>
      </c>
      <c r="J14" s="4" t="s">
        <v>14</v>
      </c>
    </row>
    <row r="15" spans="1:10" ht="15.75" customHeight="1" x14ac:dyDescent="0.25">
      <c r="B15" s="40">
        <v>45636</v>
      </c>
      <c r="C15" s="41"/>
      <c r="D15" s="41" t="s">
        <v>178</v>
      </c>
      <c r="E15" s="42">
        <v>-67403</v>
      </c>
      <c r="F15" s="8" t="s">
        <v>3</v>
      </c>
      <c r="G15" s="42">
        <v>-5392</v>
      </c>
      <c r="H15" s="42">
        <f t="shared" si="0"/>
        <v>-72795</v>
      </c>
      <c r="I15" s="4" t="s">
        <v>4</v>
      </c>
      <c r="J15" s="4" t="s">
        <v>14</v>
      </c>
    </row>
    <row r="16" spans="1:10" ht="15.75" customHeight="1" x14ac:dyDescent="0.25">
      <c r="B16" s="40">
        <v>45636</v>
      </c>
      <c r="C16" s="41"/>
      <c r="D16" s="41" t="s">
        <v>205</v>
      </c>
      <c r="E16" s="42">
        <v>-286854</v>
      </c>
      <c r="F16" s="8" t="s">
        <v>3</v>
      </c>
      <c r="G16" s="42">
        <v>-22949</v>
      </c>
      <c r="H16" s="42">
        <f t="shared" si="0"/>
        <v>-309803</v>
      </c>
      <c r="I16" s="4" t="s">
        <v>4</v>
      </c>
      <c r="J16" s="4" t="s">
        <v>14</v>
      </c>
    </row>
    <row r="17" spans="2:10" ht="15.75" customHeight="1" x14ac:dyDescent="0.25">
      <c r="B17" s="40">
        <v>45636</v>
      </c>
      <c r="C17" s="41"/>
      <c r="D17" s="41" t="s">
        <v>207</v>
      </c>
      <c r="E17" s="42">
        <v>-316600</v>
      </c>
      <c r="F17" s="8" t="s">
        <v>3</v>
      </c>
      <c r="G17" s="42">
        <v>-25328</v>
      </c>
      <c r="H17" s="42">
        <f t="shared" si="0"/>
        <v>-341928</v>
      </c>
      <c r="I17" s="4" t="s">
        <v>4</v>
      </c>
      <c r="J17" s="4" t="s">
        <v>14</v>
      </c>
    </row>
    <row r="18" spans="2:10" ht="15.75" customHeight="1" x14ac:dyDescent="0.25">
      <c r="B18" s="40">
        <v>45640</v>
      </c>
      <c r="C18" s="41"/>
      <c r="D18" s="41" t="s">
        <v>120</v>
      </c>
      <c r="E18" s="42">
        <v>-56430</v>
      </c>
      <c r="F18" s="8" t="s">
        <v>3</v>
      </c>
      <c r="G18" s="42">
        <v>-4514</v>
      </c>
      <c r="H18" s="42">
        <f t="shared" si="0"/>
        <v>-60944</v>
      </c>
      <c r="I18" s="4" t="s">
        <v>4</v>
      </c>
      <c r="J18" s="4" t="s">
        <v>14</v>
      </c>
    </row>
    <row r="19" spans="2:10" ht="15.75" customHeight="1" x14ac:dyDescent="0.25">
      <c r="B19" s="40">
        <v>45657</v>
      </c>
      <c r="C19" s="48"/>
      <c r="D19" s="48" t="s">
        <v>121</v>
      </c>
      <c r="E19" s="42">
        <v>-658055</v>
      </c>
      <c r="F19" s="8" t="s">
        <v>3</v>
      </c>
      <c r="G19" s="42">
        <v>-52645</v>
      </c>
      <c r="H19" s="42">
        <f t="shared" si="0"/>
        <v>-710700</v>
      </c>
      <c r="I19" s="4" t="s">
        <v>4</v>
      </c>
      <c r="J19" s="4" t="s">
        <v>14</v>
      </c>
    </row>
    <row r="20" spans="2:10" x14ac:dyDescent="0.25">
      <c r="B20" s="27" t="s">
        <v>200</v>
      </c>
      <c r="D20" s="30" t="s">
        <v>38</v>
      </c>
      <c r="E20" s="28">
        <f>SUM(E4:E19)</f>
        <v>6692506</v>
      </c>
      <c r="G20" s="28">
        <f>SUM(G4:G19)</f>
        <v>535400</v>
      </c>
      <c r="H20" s="28">
        <f>SUM(H4:H19)</f>
        <v>7227906</v>
      </c>
    </row>
    <row r="21" spans="2:10" x14ac:dyDescent="0.25">
      <c r="D21" s="32" t="s">
        <v>103</v>
      </c>
      <c r="H21" s="33">
        <f>-E20*0.005</f>
        <v>-33462.53</v>
      </c>
    </row>
    <row r="22" spans="2:10" x14ac:dyDescent="0.25">
      <c r="D22" s="32" t="s">
        <v>40</v>
      </c>
      <c r="H22" s="33">
        <f>-H20*0.01</f>
        <v>-72279.06</v>
      </c>
    </row>
    <row r="23" spans="2:10" x14ac:dyDescent="0.25">
      <c r="D23" s="32" t="s">
        <v>41</v>
      </c>
      <c r="H23" s="33">
        <f>-H20*0.01</f>
        <v>-72279.06</v>
      </c>
    </row>
    <row r="24" spans="2:10" x14ac:dyDescent="0.25">
      <c r="D24" s="34" t="s">
        <v>42</v>
      </c>
      <c r="H24" s="35">
        <f>+SUM(H21:H23)</f>
        <v>-178020.65</v>
      </c>
    </row>
    <row r="25" spans="2:10" x14ac:dyDescent="0.25">
      <c r="D25" s="36" t="s">
        <v>43</v>
      </c>
      <c r="H25" s="35">
        <f>+H20+H24</f>
        <v>7049885.3499999996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6"/>
  <sheetViews>
    <sheetView zoomScaleNormal="100" workbookViewId="0">
      <selection activeCell="D13" sqref="D13"/>
    </sheetView>
  </sheetViews>
  <sheetFormatPr defaultColWidth="9.140625" defaultRowHeight="15" x14ac:dyDescent="0.25"/>
  <cols>
    <col min="1" max="1" width="1.42578125" customWidth="1"/>
    <col min="2" max="2" width="14.28515625" style="1" customWidth="1"/>
    <col min="3" max="3" width="11.42578125" customWidth="1"/>
    <col min="4" max="4" width="57.140625" customWidth="1"/>
    <col min="5" max="5" width="17.140625" style="2" customWidth="1"/>
    <col min="6" max="6" width="11.42578125" customWidth="1"/>
    <col min="7" max="8" width="15.7109375" style="2" customWidth="1"/>
    <col min="9" max="9" width="50" customWidth="1"/>
    <col min="10" max="10" width="21.42578125" customWidth="1"/>
  </cols>
  <sheetData>
    <row r="1" spans="1:10" ht="18.75" x14ac:dyDescent="0.3">
      <c r="A1" s="64" t="s">
        <v>12</v>
      </c>
      <c r="B1" s="64"/>
      <c r="C1" s="64"/>
      <c r="D1" s="64"/>
      <c r="E1" s="64"/>
      <c r="F1" s="64"/>
      <c r="G1" s="64"/>
      <c r="H1" s="64"/>
      <c r="I1" s="64"/>
    </row>
    <row r="2" spans="1:10" x14ac:dyDescent="0.25">
      <c r="A2" s="65" t="s">
        <v>236</v>
      </c>
      <c r="B2" s="65"/>
      <c r="C2" s="65"/>
      <c r="D2" s="65"/>
      <c r="E2" s="65"/>
      <c r="F2" s="65"/>
      <c r="G2" s="65"/>
      <c r="H2" s="65"/>
      <c r="I2" s="65"/>
    </row>
    <row r="3" spans="1:10" ht="24.75" customHeight="1" x14ac:dyDescent="0.25">
      <c r="B3" s="5" t="s">
        <v>2</v>
      </c>
      <c r="C3" s="3" t="s">
        <v>0</v>
      </c>
      <c r="D3" s="3" t="s">
        <v>10</v>
      </c>
      <c r="E3" s="6" t="s">
        <v>7</v>
      </c>
      <c r="F3" s="3" t="s">
        <v>1</v>
      </c>
      <c r="G3" s="6" t="s">
        <v>11</v>
      </c>
      <c r="H3" s="6" t="s">
        <v>141</v>
      </c>
      <c r="I3" s="3" t="s">
        <v>9</v>
      </c>
      <c r="J3" s="3" t="s">
        <v>6</v>
      </c>
    </row>
    <row r="4" spans="1:10" ht="15.75" customHeight="1" x14ac:dyDescent="0.25">
      <c r="B4" s="40">
        <v>45597</v>
      </c>
      <c r="C4" s="41" t="s">
        <v>237</v>
      </c>
      <c r="D4" s="41" t="s">
        <v>196</v>
      </c>
      <c r="E4" s="42">
        <v>659799</v>
      </c>
      <c r="F4" s="8" t="s">
        <v>3</v>
      </c>
      <c r="G4" s="42">
        <v>52784</v>
      </c>
      <c r="H4" s="42">
        <v>712583</v>
      </c>
      <c r="I4" s="4" t="s">
        <v>4</v>
      </c>
      <c r="J4" s="4" t="s">
        <v>14</v>
      </c>
    </row>
    <row r="5" spans="1:10" ht="15.75" customHeight="1" x14ac:dyDescent="0.25">
      <c r="B5" s="40">
        <v>45607</v>
      </c>
      <c r="C5" s="41" t="s">
        <v>238</v>
      </c>
      <c r="D5" s="41" t="s">
        <v>157</v>
      </c>
      <c r="E5" s="42">
        <v>1028095</v>
      </c>
      <c r="F5" s="8" t="s">
        <v>3</v>
      </c>
      <c r="G5" s="42">
        <v>82248</v>
      </c>
      <c r="H5" s="42">
        <v>1110343</v>
      </c>
      <c r="I5" s="4" t="s">
        <v>4</v>
      </c>
      <c r="J5" s="4" t="s">
        <v>14</v>
      </c>
    </row>
    <row r="6" spans="1:10" ht="15.75" customHeight="1" x14ac:dyDescent="0.25">
      <c r="B6" s="40">
        <v>45611</v>
      </c>
      <c r="C6" s="41" t="s">
        <v>239</v>
      </c>
      <c r="D6" s="41" t="s">
        <v>15</v>
      </c>
      <c r="E6" s="42">
        <v>502531</v>
      </c>
      <c r="F6" s="8" t="s">
        <v>3</v>
      </c>
      <c r="G6" s="42">
        <v>40202</v>
      </c>
      <c r="H6" s="42">
        <v>542733</v>
      </c>
      <c r="I6" s="4" t="s">
        <v>4</v>
      </c>
      <c r="J6" s="4" t="s">
        <v>14</v>
      </c>
    </row>
    <row r="7" spans="1:10" ht="15.75" customHeight="1" x14ac:dyDescent="0.25">
      <c r="B7" s="40">
        <v>45614</v>
      </c>
      <c r="C7" s="41" t="s">
        <v>240</v>
      </c>
      <c r="D7" s="41" t="s">
        <v>175</v>
      </c>
      <c r="E7" s="42">
        <v>1020355</v>
      </c>
      <c r="F7" s="8" t="s">
        <v>3</v>
      </c>
      <c r="G7" s="42">
        <v>81628</v>
      </c>
      <c r="H7" s="42">
        <v>1101983</v>
      </c>
      <c r="I7" s="4" t="s">
        <v>4</v>
      </c>
      <c r="J7" s="4" t="s">
        <v>14</v>
      </c>
    </row>
    <row r="8" spans="1:10" ht="15.75" customHeight="1" x14ac:dyDescent="0.25">
      <c r="B8" s="40">
        <v>45621</v>
      </c>
      <c r="C8" s="41" t="s">
        <v>241</v>
      </c>
      <c r="D8" s="41" t="s">
        <v>157</v>
      </c>
      <c r="E8" s="42">
        <v>420541</v>
      </c>
      <c r="F8" s="8" t="s">
        <v>3</v>
      </c>
      <c r="G8" s="42">
        <v>33643</v>
      </c>
      <c r="H8" s="42">
        <v>454184</v>
      </c>
      <c r="I8" s="4" t="s">
        <v>4</v>
      </c>
      <c r="J8" s="4" t="s">
        <v>14</v>
      </c>
    </row>
    <row r="9" spans="1:10" ht="15.75" customHeight="1" x14ac:dyDescent="0.25">
      <c r="B9" s="40">
        <v>45622</v>
      </c>
      <c r="C9" s="41" t="s">
        <v>242</v>
      </c>
      <c r="D9" s="41" t="s">
        <v>243</v>
      </c>
      <c r="E9" s="42">
        <v>1267521</v>
      </c>
      <c r="F9" s="8" t="s">
        <v>3</v>
      </c>
      <c r="G9" s="42">
        <v>101402</v>
      </c>
      <c r="H9" s="42">
        <v>1368923</v>
      </c>
      <c r="I9" s="4" t="s">
        <v>4</v>
      </c>
      <c r="J9" s="4" t="s">
        <v>14</v>
      </c>
    </row>
    <row r="10" spans="1:10" ht="15.75" customHeight="1" x14ac:dyDescent="0.25">
      <c r="B10" s="40">
        <v>45597</v>
      </c>
      <c r="C10" s="41"/>
      <c r="D10" s="41" t="s">
        <v>244</v>
      </c>
      <c r="E10" s="42">
        <v>-105505</v>
      </c>
      <c r="F10" s="8" t="s">
        <v>3</v>
      </c>
      <c r="G10" s="42">
        <v>-8440</v>
      </c>
      <c r="H10" s="42">
        <f t="shared" ref="H10" si="0">+E10+G10</f>
        <v>-113945</v>
      </c>
      <c r="I10" s="4" t="s">
        <v>4</v>
      </c>
      <c r="J10" s="4" t="s">
        <v>14</v>
      </c>
    </row>
    <row r="11" spans="1:10" x14ac:dyDescent="0.25">
      <c r="B11" s="27" t="s">
        <v>59</v>
      </c>
      <c r="D11" s="30" t="s">
        <v>38</v>
      </c>
      <c r="E11" s="28">
        <f>SUM(E4:E10)</f>
        <v>4793337</v>
      </c>
      <c r="G11" s="28">
        <f>SUM(G4:G10)</f>
        <v>383467</v>
      </c>
      <c r="H11" s="28">
        <f>SUM(H4:H10)</f>
        <v>5176804</v>
      </c>
    </row>
    <row r="12" spans="1:10" x14ac:dyDescent="0.25">
      <c r="D12" s="32" t="s">
        <v>60</v>
      </c>
      <c r="H12" s="33">
        <f>-E11*0.005</f>
        <v>-23966.685000000001</v>
      </c>
    </row>
    <row r="13" spans="1:10" x14ac:dyDescent="0.25">
      <c r="D13" s="32" t="s">
        <v>40</v>
      </c>
      <c r="H13" s="33">
        <f>-H11*0.01</f>
        <v>-51768.04</v>
      </c>
    </row>
    <row r="14" spans="1:10" x14ac:dyDescent="0.25">
      <c r="D14" s="32" t="s">
        <v>41</v>
      </c>
      <c r="H14" s="33">
        <f>-H11*0.01</f>
        <v>-51768.04</v>
      </c>
    </row>
    <row r="15" spans="1:10" x14ac:dyDescent="0.25">
      <c r="D15" s="34" t="s">
        <v>42</v>
      </c>
      <c r="H15" s="35">
        <f>+SUM(H12:H14)</f>
        <v>-127502.76500000001</v>
      </c>
    </row>
    <row r="16" spans="1:10" x14ac:dyDescent="0.25">
      <c r="D16" s="36" t="s">
        <v>43</v>
      </c>
      <c r="H16" s="35">
        <f>+H11+H15</f>
        <v>5049301.2350000003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2"/>
  <sheetViews>
    <sheetView topLeftCell="A9" zoomScaleNormal="100" workbookViewId="0">
      <selection activeCell="H23" sqref="H23"/>
    </sheetView>
  </sheetViews>
  <sheetFormatPr defaultColWidth="9.140625" defaultRowHeight="15" outlineLevelRow="1" x14ac:dyDescent="0.25"/>
  <cols>
    <col min="1" max="1" width="1.42578125" customWidth="1"/>
    <col min="2" max="2" width="14.28515625" style="1" customWidth="1"/>
    <col min="3" max="3" width="11.42578125" customWidth="1"/>
    <col min="4" max="4" width="57.140625" customWidth="1"/>
    <col min="5" max="5" width="17.140625" style="2" customWidth="1"/>
    <col min="6" max="6" width="11.42578125" customWidth="1"/>
    <col min="7" max="8" width="15.7109375" style="2" customWidth="1"/>
    <col min="9" max="9" width="50" customWidth="1"/>
    <col min="10" max="10" width="21.42578125" customWidth="1"/>
  </cols>
  <sheetData>
    <row r="1" spans="1:10" ht="18.75" x14ac:dyDescent="0.3">
      <c r="A1" s="64" t="s">
        <v>12</v>
      </c>
      <c r="B1" s="64"/>
      <c r="C1" s="64"/>
      <c r="D1" s="64"/>
      <c r="E1" s="64"/>
      <c r="F1" s="64"/>
      <c r="G1" s="64"/>
      <c r="H1" s="64"/>
      <c r="I1" s="64"/>
    </row>
    <row r="2" spans="1:10" x14ac:dyDescent="0.25">
      <c r="A2" s="65" t="s">
        <v>220</v>
      </c>
      <c r="B2" s="65"/>
      <c r="C2" s="65"/>
      <c r="D2" s="65"/>
      <c r="E2" s="65"/>
      <c r="F2" s="65"/>
      <c r="G2" s="65"/>
      <c r="H2" s="65"/>
      <c r="I2" s="65"/>
    </row>
    <row r="3" spans="1:10" ht="24.75" customHeight="1" x14ac:dyDescent="0.25">
      <c r="B3" s="5" t="s">
        <v>2</v>
      </c>
      <c r="C3" s="3" t="s">
        <v>0</v>
      </c>
      <c r="D3" s="3" t="s">
        <v>10</v>
      </c>
      <c r="E3" s="6" t="s">
        <v>7</v>
      </c>
      <c r="F3" s="3" t="s">
        <v>1</v>
      </c>
      <c r="G3" s="6" t="s">
        <v>11</v>
      </c>
      <c r="H3" s="6" t="s">
        <v>141</v>
      </c>
      <c r="I3" s="3" t="s">
        <v>9</v>
      </c>
      <c r="J3" s="3" t="s">
        <v>6</v>
      </c>
    </row>
    <row r="4" spans="1:10" ht="15.75" customHeight="1" x14ac:dyDescent="0.25">
      <c r="B4" s="40">
        <v>45575</v>
      </c>
      <c r="C4" s="41" t="s">
        <v>221</v>
      </c>
      <c r="D4" s="41" t="s">
        <v>37</v>
      </c>
      <c r="E4" s="42">
        <v>922019</v>
      </c>
      <c r="F4" s="8" t="s">
        <v>3</v>
      </c>
      <c r="G4" s="42">
        <v>73762</v>
      </c>
      <c r="H4" s="42">
        <f>+E4+G4</f>
        <v>995781</v>
      </c>
      <c r="I4" s="4" t="s">
        <v>4</v>
      </c>
      <c r="J4" s="4" t="s">
        <v>14</v>
      </c>
    </row>
    <row r="5" spans="1:10" ht="15.75" customHeight="1" x14ac:dyDescent="0.25">
      <c r="B5" s="40">
        <v>45575</v>
      </c>
      <c r="C5" s="41" t="s">
        <v>222</v>
      </c>
      <c r="D5" s="41" t="s">
        <v>15</v>
      </c>
      <c r="E5" s="42">
        <v>965131</v>
      </c>
      <c r="F5" s="8" t="s">
        <v>3</v>
      </c>
      <c r="G5" s="42">
        <v>77210</v>
      </c>
      <c r="H5" s="42">
        <f t="shared" ref="H5:H16" si="0">+E5+G5</f>
        <v>1042341</v>
      </c>
      <c r="I5" s="4" t="s">
        <v>4</v>
      </c>
      <c r="J5" s="4" t="s">
        <v>14</v>
      </c>
    </row>
    <row r="6" spans="1:10" ht="15.75" customHeight="1" x14ac:dyDescent="0.25">
      <c r="B6" s="40">
        <v>45575</v>
      </c>
      <c r="C6" s="41" t="s">
        <v>223</v>
      </c>
      <c r="D6" s="41" t="s">
        <v>224</v>
      </c>
      <c r="E6" s="42">
        <v>1181154</v>
      </c>
      <c r="F6" s="8" t="s">
        <v>3</v>
      </c>
      <c r="G6" s="42">
        <v>94492</v>
      </c>
      <c r="H6" s="42">
        <f t="shared" si="0"/>
        <v>1275646</v>
      </c>
      <c r="I6" s="4" t="s">
        <v>4</v>
      </c>
      <c r="J6" s="4" t="s">
        <v>14</v>
      </c>
    </row>
    <row r="7" spans="1:10" ht="15.75" customHeight="1" x14ac:dyDescent="0.25">
      <c r="B7" s="40">
        <v>45575</v>
      </c>
      <c r="C7" s="41" t="s">
        <v>225</v>
      </c>
      <c r="D7" s="41" t="s">
        <v>226</v>
      </c>
      <c r="E7" s="42">
        <v>1825242</v>
      </c>
      <c r="F7" s="8" t="s">
        <v>3</v>
      </c>
      <c r="G7" s="42">
        <v>146019</v>
      </c>
      <c r="H7" s="42">
        <f t="shared" si="0"/>
        <v>1971261</v>
      </c>
      <c r="I7" s="4" t="s">
        <v>4</v>
      </c>
      <c r="J7" s="4" t="s">
        <v>14</v>
      </c>
    </row>
    <row r="8" spans="1:10" ht="15.75" customHeight="1" x14ac:dyDescent="0.25">
      <c r="B8" s="40">
        <v>45575</v>
      </c>
      <c r="C8" s="41" t="s">
        <v>227</v>
      </c>
      <c r="D8" s="41" t="s">
        <v>165</v>
      </c>
      <c r="E8" s="42">
        <v>922019</v>
      </c>
      <c r="F8" s="8" t="s">
        <v>3</v>
      </c>
      <c r="G8" s="42">
        <v>73762</v>
      </c>
      <c r="H8" s="42">
        <f t="shared" si="0"/>
        <v>995781</v>
      </c>
      <c r="I8" s="4" t="s">
        <v>4</v>
      </c>
      <c r="J8" s="4" t="s">
        <v>14</v>
      </c>
    </row>
    <row r="9" spans="1:10" ht="15.75" customHeight="1" x14ac:dyDescent="0.25">
      <c r="B9" s="40">
        <v>45575</v>
      </c>
      <c r="C9" s="41" t="s">
        <v>228</v>
      </c>
      <c r="D9" s="41" t="s">
        <v>157</v>
      </c>
      <c r="E9" s="42">
        <v>987040</v>
      </c>
      <c r="F9" s="8" t="s">
        <v>3</v>
      </c>
      <c r="G9" s="42">
        <v>78963</v>
      </c>
      <c r="H9" s="42">
        <f t="shared" si="0"/>
        <v>1066003</v>
      </c>
      <c r="I9" s="4" t="s">
        <v>4</v>
      </c>
      <c r="J9" s="4" t="s">
        <v>14</v>
      </c>
    </row>
    <row r="10" spans="1:10" ht="15.75" customHeight="1" x14ac:dyDescent="0.25">
      <c r="B10" s="40">
        <v>45575</v>
      </c>
      <c r="C10" s="41" t="s">
        <v>229</v>
      </c>
      <c r="D10" s="41" t="s">
        <v>175</v>
      </c>
      <c r="E10" s="42">
        <v>942397</v>
      </c>
      <c r="F10" s="8" t="s">
        <v>3</v>
      </c>
      <c r="G10" s="42">
        <v>75392</v>
      </c>
      <c r="H10" s="42">
        <f t="shared" si="0"/>
        <v>1017789</v>
      </c>
      <c r="I10" s="4" t="s">
        <v>4</v>
      </c>
      <c r="J10" s="4" t="s">
        <v>14</v>
      </c>
    </row>
    <row r="11" spans="1:10" ht="15.75" customHeight="1" x14ac:dyDescent="0.25">
      <c r="B11" s="40">
        <v>45588</v>
      </c>
      <c r="C11" s="41" t="s">
        <v>230</v>
      </c>
      <c r="D11" s="41" t="s">
        <v>175</v>
      </c>
      <c r="E11" s="42">
        <v>694731</v>
      </c>
      <c r="F11" s="8" t="s">
        <v>3</v>
      </c>
      <c r="G11" s="42">
        <v>55578</v>
      </c>
      <c r="H11" s="42">
        <f t="shared" si="0"/>
        <v>750309</v>
      </c>
      <c r="I11" s="4" t="s">
        <v>4</v>
      </c>
      <c r="J11" s="4" t="s">
        <v>14</v>
      </c>
    </row>
    <row r="12" spans="1:10" ht="15.75" customHeight="1" x14ac:dyDescent="0.25">
      <c r="B12" s="40">
        <v>45590</v>
      </c>
      <c r="C12" s="41" t="s">
        <v>231</v>
      </c>
      <c r="D12" s="41" t="s">
        <v>157</v>
      </c>
      <c r="E12" s="42">
        <v>715274</v>
      </c>
      <c r="F12" s="8" t="s">
        <v>3</v>
      </c>
      <c r="G12" s="42">
        <v>57222</v>
      </c>
      <c r="H12" s="42">
        <f t="shared" si="0"/>
        <v>772496</v>
      </c>
      <c r="I12" s="4" t="s">
        <v>4</v>
      </c>
      <c r="J12" s="4" t="s">
        <v>14</v>
      </c>
    </row>
    <row r="13" spans="1:10" ht="15.75" customHeight="1" outlineLevel="1" x14ac:dyDescent="0.25">
      <c r="B13" s="7">
        <v>45576</v>
      </c>
      <c r="C13" s="4" t="s">
        <v>115</v>
      </c>
      <c r="D13" s="4" t="s">
        <v>120</v>
      </c>
      <c r="E13" s="9">
        <v>-228856</v>
      </c>
      <c r="F13" s="8" t="s">
        <v>3</v>
      </c>
      <c r="G13" s="9">
        <v>-18309</v>
      </c>
      <c r="H13" s="42">
        <f t="shared" si="0"/>
        <v>-247165</v>
      </c>
      <c r="I13" s="4" t="s">
        <v>4</v>
      </c>
      <c r="J13" s="4" t="s">
        <v>14</v>
      </c>
    </row>
    <row r="14" spans="1:10" outlineLevel="1" x14ac:dyDescent="0.25">
      <c r="B14" s="7">
        <v>45577</v>
      </c>
      <c r="C14" s="4" t="s">
        <v>115</v>
      </c>
      <c r="D14" s="4" t="s">
        <v>205</v>
      </c>
      <c r="E14" s="9">
        <v>-89312</v>
      </c>
      <c r="F14" s="8" t="s">
        <v>3</v>
      </c>
      <c r="G14" s="9">
        <v>-7145</v>
      </c>
      <c r="H14" s="42">
        <f t="shared" si="0"/>
        <v>-96457</v>
      </c>
      <c r="I14" s="4" t="s">
        <v>4</v>
      </c>
      <c r="J14" s="4" t="s">
        <v>14</v>
      </c>
    </row>
    <row r="15" spans="1:10" outlineLevel="1" x14ac:dyDescent="0.25">
      <c r="B15" s="7">
        <v>45587</v>
      </c>
      <c r="C15" s="4" t="s">
        <v>115</v>
      </c>
      <c r="D15" s="4" t="s">
        <v>121</v>
      </c>
      <c r="E15" s="9">
        <v>-710564</v>
      </c>
      <c r="F15" s="8" t="s">
        <v>3</v>
      </c>
      <c r="G15" s="9">
        <v>-56845</v>
      </c>
      <c r="H15" s="42">
        <f t="shared" si="0"/>
        <v>-767409</v>
      </c>
      <c r="I15" s="4" t="s">
        <v>4</v>
      </c>
      <c r="J15" s="4" t="s">
        <v>14</v>
      </c>
    </row>
    <row r="16" spans="1:10" outlineLevel="1" x14ac:dyDescent="0.25">
      <c r="B16" s="7">
        <v>45589</v>
      </c>
      <c r="C16" s="4" t="s">
        <v>115</v>
      </c>
      <c r="D16" s="4" t="s">
        <v>232</v>
      </c>
      <c r="E16" s="9">
        <v>-114428</v>
      </c>
      <c r="F16" s="8" t="s">
        <v>3</v>
      </c>
      <c r="G16" s="9">
        <v>-9154</v>
      </c>
      <c r="H16" s="42">
        <f t="shared" si="0"/>
        <v>-123582</v>
      </c>
      <c r="I16" s="4" t="s">
        <v>4</v>
      </c>
      <c r="J16" s="4" t="s">
        <v>14</v>
      </c>
    </row>
    <row r="17" spans="2:8" x14ac:dyDescent="0.25">
      <c r="B17" s="27" t="s">
        <v>233</v>
      </c>
      <c r="D17" s="30" t="s">
        <v>38</v>
      </c>
      <c r="E17" s="28">
        <f>SUM(E4:E16)</f>
        <v>8011847</v>
      </c>
      <c r="G17" s="28">
        <f>SUM(G4:G16)</f>
        <v>640947</v>
      </c>
      <c r="H17" s="28">
        <f>SUM(H4:H16)</f>
        <v>8652794</v>
      </c>
    </row>
    <row r="18" spans="2:8" x14ac:dyDescent="0.25">
      <c r="D18" s="32" t="s">
        <v>39</v>
      </c>
      <c r="H18" s="33">
        <f>-E17*0.005</f>
        <v>-40059.235000000001</v>
      </c>
    </row>
    <row r="19" spans="2:8" x14ac:dyDescent="0.25">
      <c r="D19" s="32" t="s">
        <v>40</v>
      </c>
      <c r="H19" s="33">
        <f>-H17*0.01</f>
        <v>-86527.94</v>
      </c>
    </row>
    <row r="20" spans="2:8" x14ac:dyDescent="0.25">
      <c r="D20" s="32" t="s">
        <v>41</v>
      </c>
      <c r="H20" s="33">
        <f>-H17*0.01</f>
        <v>-86527.94</v>
      </c>
    </row>
    <row r="21" spans="2:8" x14ac:dyDescent="0.25">
      <c r="D21" s="34" t="s">
        <v>42</v>
      </c>
      <c r="H21" s="35">
        <f>+SUM(H18:H20)</f>
        <v>-213115.11499999999</v>
      </c>
    </row>
    <row r="22" spans="2:8" x14ac:dyDescent="0.25">
      <c r="D22" s="36" t="s">
        <v>43</v>
      </c>
      <c r="H22" s="35">
        <f>+H17+H21</f>
        <v>8439678.8849999998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4"/>
  <sheetViews>
    <sheetView topLeftCell="B1" zoomScaleNormal="100" workbookViewId="0">
      <selection activeCell="H23" sqref="H23"/>
    </sheetView>
  </sheetViews>
  <sheetFormatPr defaultColWidth="9.140625" defaultRowHeight="15" outlineLevelRow="1" x14ac:dyDescent="0.25"/>
  <cols>
    <col min="1" max="1" width="1.42578125" customWidth="1"/>
    <col min="2" max="2" width="14.28515625" style="1" customWidth="1"/>
    <col min="3" max="3" width="11.42578125" customWidth="1"/>
    <col min="4" max="4" width="57.140625" customWidth="1"/>
    <col min="5" max="5" width="17.140625" style="2" customWidth="1"/>
    <col min="6" max="6" width="11.42578125" customWidth="1"/>
    <col min="7" max="8" width="15.7109375" style="2" customWidth="1"/>
    <col min="9" max="9" width="50" customWidth="1"/>
    <col min="10" max="10" width="21.42578125" customWidth="1"/>
  </cols>
  <sheetData>
    <row r="1" spans="1:10" ht="18.75" x14ac:dyDescent="0.3">
      <c r="A1" s="64" t="s">
        <v>12</v>
      </c>
      <c r="B1" s="64"/>
      <c r="C1" s="64"/>
      <c r="D1" s="64"/>
      <c r="E1" s="64"/>
      <c r="F1" s="64"/>
      <c r="G1" s="64"/>
      <c r="H1" s="64"/>
      <c r="I1" s="64"/>
    </row>
    <row r="2" spans="1:10" x14ac:dyDescent="0.25">
      <c r="A2" s="65" t="s">
        <v>217</v>
      </c>
      <c r="B2" s="65"/>
      <c r="C2" s="65"/>
      <c r="D2" s="65"/>
      <c r="E2" s="65"/>
      <c r="F2" s="65"/>
      <c r="G2" s="65"/>
      <c r="H2" s="65"/>
      <c r="I2" s="65"/>
    </row>
    <row r="3" spans="1:10" ht="24.75" customHeight="1" x14ac:dyDescent="0.25">
      <c r="B3" s="5" t="s">
        <v>2</v>
      </c>
      <c r="C3" s="3" t="s">
        <v>216</v>
      </c>
      <c r="D3" s="3" t="s">
        <v>10</v>
      </c>
      <c r="E3" s="6" t="s">
        <v>7</v>
      </c>
      <c r="F3" s="3" t="s">
        <v>1</v>
      </c>
      <c r="G3" s="6" t="s">
        <v>11</v>
      </c>
      <c r="H3" s="6" t="s">
        <v>141</v>
      </c>
      <c r="I3" s="3" t="s">
        <v>9</v>
      </c>
      <c r="J3" s="3" t="s">
        <v>6</v>
      </c>
    </row>
    <row r="4" spans="1:10" outlineLevel="1" x14ac:dyDescent="0.25">
      <c r="B4" s="7">
        <v>45539</v>
      </c>
      <c r="C4" s="4" t="s">
        <v>115</v>
      </c>
      <c r="D4" s="4" t="s">
        <v>219</v>
      </c>
      <c r="E4" s="9">
        <v>-278540</v>
      </c>
      <c r="F4" s="8" t="s">
        <v>3</v>
      </c>
      <c r="G4" s="9">
        <v>-22283</v>
      </c>
      <c r="H4" s="9">
        <f t="shared" ref="H4:H8" si="0">+E4+G4</f>
        <v>-300823</v>
      </c>
      <c r="I4" s="4" t="s">
        <v>4</v>
      </c>
      <c r="J4" s="4" t="s">
        <v>14</v>
      </c>
    </row>
    <row r="5" spans="1:10" outlineLevel="1" x14ac:dyDescent="0.25">
      <c r="B5" s="7">
        <v>45541</v>
      </c>
      <c r="C5" s="4" t="s">
        <v>115</v>
      </c>
      <c r="D5" s="4" t="s">
        <v>118</v>
      </c>
      <c r="E5" s="9">
        <v>-381957</v>
      </c>
      <c r="F5" s="8" t="s">
        <v>3</v>
      </c>
      <c r="G5" s="9">
        <v>-30556</v>
      </c>
      <c r="H5" s="9">
        <f t="shared" si="0"/>
        <v>-412513</v>
      </c>
      <c r="I5" s="4" t="s">
        <v>4</v>
      </c>
      <c r="J5" s="4" t="s">
        <v>14</v>
      </c>
    </row>
    <row r="6" spans="1:10" outlineLevel="1" x14ac:dyDescent="0.25">
      <c r="B6" s="7">
        <v>45541</v>
      </c>
      <c r="C6" s="4" t="s">
        <v>115</v>
      </c>
      <c r="D6" s="4" t="s">
        <v>207</v>
      </c>
      <c r="E6" s="9">
        <v>-178217</v>
      </c>
      <c r="F6" s="8" t="s">
        <v>3</v>
      </c>
      <c r="G6" s="9">
        <v>-14257</v>
      </c>
      <c r="H6" s="9">
        <f t="shared" si="0"/>
        <v>-192474</v>
      </c>
      <c r="I6" s="4" t="s">
        <v>4</v>
      </c>
      <c r="J6" s="4" t="s">
        <v>14</v>
      </c>
    </row>
    <row r="7" spans="1:10" outlineLevel="1" x14ac:dyDescent="0.25">
      <c r="B7" s="7">
        <v>45541</v>
      </c>
      <c r="C7" s="4" t="s">
        <v>115</v>
      </c>
      <c r="D7" s="4" t="s">
        <v>205</v>
      </c>
      <c r="E7" s="9">
        <v>-375080</v>
      </c>
      <c r="F7" s="8" t="s">
        <v>3</v>
      </c>
      <c r="G7" s="9">
        <v>-30006</v>
      </c>
      <c r="H7" s="9">
        <f t="shared" si="0"/>
        <v>-405086</v>
      </c>
      <c r="I7" s="4" t="s">
        <v>4</v>
      </c>
      <c r="J7" s="4" t="s">
        <v>14</v>
      </c>
    </row>
    <row r="8" spans="1:10" outlineLevel="1" x14ac:dyDescent="0.25">
      <c r="B8" s="7">
        <v>45547</v>
      </c>
      <c r="C8" s="4" t="s">
        <v>115</v>
      </c>
      <c r="D8" s="4" t="s">
        <v>118</v>
      </c>
      <c r="E8" s="9">
        <v>-329141</v>
      </c>
      <c r="F8" s="8" t="s">
        <v>3</v>
      </c>
      <c r="G8" s="9">
        <v>-26331</v>
      </c>
      <c r="H8" s="9">
        <f t="shared" si="0"/>
        <v>-355472</v>
      </c>
      <c r="I8" s="4" t="s">
        <v>4</v>
      </c>
      <c r="J8" s="4" t="s">
        <v>14</v>
      </c>
    </row>
    <row r="9" spans="1:10" x14ac:dyDescent="0.25">
      <c r="B9" s="27" t="s">
        <v>218</v>
      </c>
      <c r="D9" s="30" t="s">
        <v>31</v>
      </c>
      <c r="E9" s="43">
        <f>SUM(E4:E8)</f>
        <v>-1542935</v>
      </c>
      <c r="G9" s="43">
        <f>SUM(G4:G8)</f>
        <v>-123433</v>
      </c>
      <c r="H9" s="43">
        <f>SUM(H4:H8)</f>
        <v>-1666368</v>
      </c>
    </row>
    <row r="10" spans="1:10" x14ac:dyDescent="0.25">
      <c r="D10" s="32" t="s">
        <v>235</v>
      </c>
      <c r="H10" s="33">
        <v>0</v>
      </c>
    </row>
    <row r="11" spans="1:10" x14ac:dyDescent="0.25">
      <c r="D11" s="32" t="s">
        <v>40</v>
      </c>
      <c r="H11" s="33">
        <v>0</v>
      </c>
    </row>
    <row r="12" spans="1:10" x14ac:dyDescent="0.25">
      <c r="D12" s="32" t="s">
        <v>41</v>
      </c>
      <c r="H12" s="33">
        <v>0</v>
      </c>
    </row>
    <row r="13" spans="1:10" x14ac:dyDescent="0.25">
      <c r="D13" s="34" t="s">
        <v>42</v>
      </c>
      <c r="H13" s="35">
        <f>+SUM(H10:H12)</f>
        <v>0</v>
      </c>
    </row>
    <row r="14" spans="1:10" x14ac:dyDescent="0.25">
      <c r="D14" s="36" t="s">
        <v>43</v>
      </c>
      <c r="H14" s="35">
        <f>+H9+H13</f>
        <v>-1666368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6"/>
  <sheetViews>
    <sheetView topLeftCell="A14" zoomScaleNormal="100" workbookViewId="0">
      <selection activeCell="H23" sqref="H23"/>
    </sheetView>
  </sheetViews>
  <sheetFormatPr defaultColWidth="9.140625" defaultRowHeight="15" outlineLevelRow="1" x14ac:dyDescent="0.25"/>
  <cols>
    <col min="1" max="1" width="1.42578125" customWidth="1"/>
    <col min="2" max="2" width="14.28515625" style="1" customWidth="1"/>
    <col min="3" max="3" width="11.42578125" customWidth="1"/>
    <col min="4" max="4" width="57.140625" customWidth="1"/>
    <col min="5" max="5" width="17.140625" style="2" customWidth="1"/>
    <col min="6" max="6" width="11.42578125" customWidth="1"/>
    <col min="7" max="8" width="15.7109375" style="2" customWidth="1"/>
    <col min="9" max="9" width="50" customWidth="1"/>
    <col min="10" max="10" width="21.42578125" customWidth="1"/>
  </cols>
  <sheetData>
    <row r="1" spans="1:10" ht="18.75" x14ac:dyDescent="0.3">
      <c r="A1" s="64" t="s">
        <v>12</v>
      </c>
      <c r="B1" s="64"/>
      <c r="C1" s="64"/>
      <c r="D1" s="64"/>
      <c r="E1" s="64"/>
      <c r="F1" s="64"/>
      <c r="G1" s="64"/>
      <c r="H1" s="64"/>
      <c r="I1" s="64"/>
    </row>
    <row r="2" spans="1:10" x14ac:dyDescent="0.25">
      <c r="A2" s="65" t="s">
        <v>202</v>
      </c>
      <c r="B2" s="65"/>
      <c r="C2" s="65"/>
      <c r="D2" s="65"/>
      <c r="E2" s="65"/>
      <c r="F2" s="65"/>
      <c r="G2" s="65"/>
      <c r="H2" s="65"/>
      <c r="I2" s="65"/>
    </row>
    <row r="3" spans="1:10" ht="24.75" customHeight="1" x14ac:dyDescent="0.25">
      <c r="B3" s="5" t="s">
        <v>2</v>
      </c>
      <c r="C3" s="3" t="s">
        <v>216</v>
      </c>
      <c r="D3" s="3" t="s">
        <v>10</v>
      </c>
      <c r="E3" s="6" t="s">
        <v>7</v>
      </c>
      <c r="F3" s="3" t="s">
        <v>1</v>
      </c>
      <c r="G3" s="6" t="s">
        <v>11</v>
      </c>
      <c r="H3" s="6" t="s">
        <v>141</v>
      </c>
      <c r="I3" s="3" t="s">
        <v>9</v>
      </c>
      <c r="J3" s="3" t="s">
        <v>6</v>
      </c>
    </row>
    <row r="4" spans="1:10" x14ac:dyDescent="0.25">
      <c r="B4" s="7">
        <v>45505</v>
      </c>
      <c r="C4" s="4" t="s">
        <v>208</v>
      </c>
      <c r="D4" s="4" t="s">
        <v>175</v>
      </c>
      <c r="E4" s="9">
        <v>1029349</v>
      </c>
      <c r="F4" s="8" t="s">
        <v>3</v>
      </c>
      <c r="G4" s="9">
        <v>82348</v>
      </c>
      <c r="H4" s="9">
        <f t="shared" ref="H4:H11" si="0">+E4+G4</f>
        <v>1111697</v>
      </c>
      <c r="I4" s="4" t="s">
        <v>4</v>
      </c>
      <c r="J4" s="4" t="s">
        <v>14</v>
      </c>
    </row>
    <row r="5" spans="1:10" x14ac:dyDescent="0.25">
      <c r="B5" s="7">
        <v>45505</v>
      </c>
      <c r="C5" s="4" t="s">
        <v>209</v>
      </c>
      <c r="D5" s="4" t="s">
        <v>165</v>
      </c>
      <c r="E5" s="9">
        <v>922552</v>
      </c>
      <c r="F5" s="8" t="s">
        <v>3</v>
      </c>
      <c r="G5" s="9">
        <v>73804</v>
      </c>
      <c r="H5" s="9">
        <f t="shared" si="0"/>
        <v>996356</v>
      </c>
      <c r="I5" s="4" t="s">
        <v>4</v>
      </c>
      <c r="J5" s="4" t="s">
        <v>14</v>
      </c>
    </row>
    <row r="6" spans="1:10" x14ac:dyDescent="0.25">
      <c r="B6" s="7">
        <v>45505</v>
      </c>
      <c r="C6" s="4" t="s">
        <v>210</v>
      </c>
      <c r="D6" s="4" t="s">
        <v>157</v>
      </c>
      <c r="E6" s="9">
        <v>714418</v>
      </c>
      <c r="F6" s="8" t="s">
        <v>3</v>
      </c>
      <c r="G6" s="9">
        <v>57153</v>
      </c>
      <c r="H6" s="9">
        <f t="shared" si="0"/>
        <v>771571</v>
      </c>
      <c r="I6" s="4" t="s">
        <v>4</v>
      </c>
      <c r="J6" s="4" t="s">
        <v>14</v>
      </c>
    </row>
    <row r="7" spans="1:10" x14ac:dyDescent="0.25">
      <c r="B7" s="7">
        <v>45511</v>
      </c>
      <c r="C7" s="4" t="s">
        <v>211</v>
      </c>
      <c r="D7" s="4" t="s">
        <v>37</v>
      </c>
      <c r="E7" s="9">
        <v>916489</v>
      </c>
      <c r="F7" s="8" t="s">
        <v>3</v>
      </c>
      <c r="G7" s="9">
        <v>73319</v>
      </c>
      <c r="H7" s="9">
        <f t="shared" si="0"/>
        <v>989808</v>
      </c>
      <c r="I7" s="4" t="s">
        <v>4</v>
      </c>
      <c r="J7" s="4" t="s">
        <v>14</v>
      </c>
    </row>
    <row r="8" spans="1:10" x14ac:dyDescent="0.25">
      <c r="B8" s="7">
        <v>45517</v>
      </c>
      <c r="C8" s="4" t="s">
        <v>212</v>
      </c>
      <c r="D8" s="4" t="s">
        <v>15</v>
      </c>
      <c r="E8" s="9">
        <v>460079</v>
      </c>
      <c r="F8" s="8" t="s">
        <v>3</v>
      </c>
      <c r="G8" s="9">
        <v>36806</v>
      </c>
      <c r="H8" s="9">
        <f t="shared" si="0"/>
        <v>496885</v>
      </c>
      <c r="I8" s="4" t="s">
        <v>4</v>
      </c>
      <c r="J8" s="4" t="s">
        <v>14</v>
      </c>
    </row>
    <row r="9" spans="1:10" x14ac:dyDescent="0.25">
      <c r="B9" s="7">
        <v>45525</v>
      </c>
      <c r="C9" s="4" t="s">
        <v>213</v>
      </c>
      <c r="D9" s="4" t="s">
        <v>15</v>
      </c>
      <c r="E9" s="9">
        <v>549391</v>
      </c>
      <c r="F9" s="8" t="s">
        <v>3</v>
      </c>
      <c r="G9" s="9">
        <v>43951</v>
      </c>
      <c r="H9" s="9">
        <f t="shared" si="0"/>
        <v>593342</v>
      </c>
      <c r="I9" s="4" t="s">
        <v>4</v>
      </c>
      <c r="J9" s="4" t="s">
        <v>14</v>
      </c>
    </row>
    <row r="10" spans="1:10" x14ac:dyDescent="0.25">
      <c r="B10" s="7">
        <v>45525</v>
      </c>
      <c r="C10" s="4" t="s">
        <v>214</v>
      </c>
      <c r="D10" s="4" t="s">
        <v>175</v>
      </c>
      <c r="E10" s="9">
        <v>1124228</v>
      </c>
      <c r="F10" s="8" t="s">
        <v>3</v>
      </c>
      <c r="G10" s="9">
        <v>89938</v>
      </c>
      <c r="H10" s="9">
        <f t="shared" si="0"/>
        <v>1214166</v>
      </c>
      <c r="I10" s="4" t="s">
        <v>4</v>
      </c>
      <c r="J10" s="4" t="s">
        <v>14</v>
      </c>
    </row>
    <row r="11" spans="1:10" x14ac:dyDescent="0.25">
      <c r="B11" s="7">
        <v>45528</v>
      </c>
      <c r="C11" s="4" t="s">
        <v>215</v>
      </c>
      <c r="D11" s="4" t="s">
        <v>157</v>
      </c>
      <c r="E11" s="9">
        <v>730604</v>
      </c>
      <c r="F11" s="8" t="s">
        <v>3</v>
      </c>
      <c r="G11" s="9">
        <v>58448</v>
      </c>
      <c r="H11" s="9">
        <f t="shared" si="0"/>
        <v>789052</v>
      </c>
      <c r="I11" s="4" t="s">
        <v>4</v>
      </c>
      <c r="J11" s="4" t="s">
        <v>14</v>
      </c>
    </row>
    <row r="12" spans="1:10" outlineLevel="1" x14ac:dyDescent="0.25">
      <c r="B12" s="7">
        <v>45509</v>
      </c>
      <c r="C12" s="4" t="s">
        <v>115</v>
      </c>
      <c r="D12" s="4" t="s">
        <v>138</v>
      </c>
      <c r="E12" s="9">
        <v>-112860</v>
      </c>
      <c r="F12" s="8" t="s">
        <v>3</v>
      </c>
      <c r="G12" s="9">
        <v>-9029</v>
      </c>
      <c r="H12" s="9">
        <f>+E12+G12</f>
        <v>-121889</v>
      </c>
      <c r="I12" s="4" t="s">
        <v>4</v>
      </c>
      <c r="J12" s="4" t="s">
        <v>14</v>
      </c>
    </row>
    <row r="13" spans="1:10" outlineLevel="1" x14ac:dyDescent="0.25">
      <c r="B13" s="7">
        <v>45511</v>
      </c>
      <c r="C13" s="4" t="s">
        <v>115</v>
      </c>
      <c r="D13" s="4" t="s">
        <v>125</v>
      </c>
      <c r="E13" s="9">
        <v>-426290</v>
      </c>
      <c r="F13" s="8" t="s">
        <v>3</v>
      </c>
      <c r="G13" s="9">
        <v>-34103</v>
      </c>
      <c r="H13" s="9">
        <f t="shared" ref="H13:H20" si="1">+E13+G13</f>
        <v>-460393</v>
      </c>
      <c r="I13" s="4" t="s">
        <v>4</v>
      </c>
      <c r="J13" s="4" t="s">
        <v>14</v>
      </c>
    </row>
    <row r="14" spans="1:10" outlineLevel="1" x14ac:dyDescent="0.25">
      <c r="B14" s="7">
        <v>45514</v>
      </c>
      <c r="C14" s="4" t="s">
        <v>115</v>
      </c>
      <c r="D14" s="4" t="s">
        <v>205</v>
      </c>
      <c r="E14" s="9">
        <v>-105505</v>
      </c>
      <c r="F14" s="8" t="s">
        <v>3</v>
      </c>
      <c r="G14" s="9">
        <v>-8440</v>
      </c>
      <c r="H14" s="9">
        <f t="shared" si="1"/>
        <v>-113945</v>
      </c>
      <c r="I14" s="4" t="s">
        <v>4</v>
      </c>
      <c r="J14" s="4" t="s">
        <v>14</v>
      </c>
    </row>
    <row r="15" spans="1:10" outlineLevel="1" x14ac:dyDescent="0.25">
      <c r="B15" s="7">
        <v>45514</v>
      </c>
      <c r="C15" s="4"/>
      <c r="D15" s="4" t="s">
        <v>206</v>
      </c>
      <c r="E15" s="9">
        <v>-297827</v>
      </c>
      <c r="F15" s="8" t="s">
        <v>3</v>
      </c>
      <c r="G15" s="9">
        <v>-23826</v>
      </c>
      <c r="H15" s="9">
        <f t="shared" si="1"/>
        <v>-321653</v>
      </c>
      <c r="I15" s="4" t="s">
        <v>4</v>
      </c>
      <c r="J15" s="4" t="s">
        <v>14</v>
      </c>
    </row>
    <row r="16" spans="1:10" outlineLevel="1" x14ac:dyDescent="0.25">
      <c r="B16" s="7">
        <v>45514</v>
      </c>
      <c r="C16" s="4" t="s">
        <v>115</v>
      </c>
      <c r="D16" s="4" t="s">
        <v>118</v>
      </c>
      <c r="E16" s="9">
        <v>-409530</v>
      </c>
      <c r="F16" s="8" t="s">
        <v>3</v>
      </c>
      <c r="G16" s="9">
        <v>-32762</v>
      </c>
      <c r="H16" s="9">
        <f t="shared" si="1"/>
        <v>-442292</v>
      </c>
      <c r="I16" s="4" t="s">
        <v>4</v>
      </c>
      <c r="J16" s="4" t="s">
        <v>14</v>
      </c>
    </row>
    <row r="17" spans="2:10" outlineLevel="1" x14ac:dyDescent="0.25">
      <c r="B17" s="7">
        <v>45514</v>
      </c>
      <c r="C17" s="4" t="s">
        <v>115</v>
      </c>
      <c r="D17" s="4" t="s">
        <v>207</v>
      </c>
      <c r="E17" s="9">
        <v>-362023</v>
      </c>
      <c r="F17" s="8" t="s">
        <v>3</v>
      </c>
      <c r="G17" s="9">
        <v>-28962</v>
      </c>
      <c r="H17" s="9">
        <f t="shared" si="1"/>
        <v>-390985</v>
      </c>
      <c r="I17" s="4" t="s">
        <v>4</v>
      </c>
      <c r="J17" s="4" t="s">
        <v>14</v>
      </c>
    </row>
    <row r="18" spans="2:10" outlineLevel="1" x14ac:dyDescent="0.25">
      <c r="B18" s="7">
        <v>45527</v>
      </c>
      <c r="C18" s="4" t="s">
        <v>115</v>
      </c>
      <c r="D18" s="4" t="s">
        <v>120</v>
      </c>
      <c r="E18" s="9">
        <v>-363662</v>
      </c>
      <c r="F18" s="8" t="s">
        <v>3</v>
      </c>
      <c r="G18" s="9">
        <v>-29093</v>
      </c>
      <c r="H18" s="9">
        <f t="shared" si="1"/>
        <v>-392755</v>
      </c>
      <c r="I18" s="4" t="s">
        <v>4</v>
      </c>
      <c r="J18" s="4" t="s">
        <v>14</v>
      </c>
    </row>
    <row r="19" spans="2:10" outlineLevel="1" x14ac:dyDescent="0.25">
      <c r="B19" s="7">
        <v>45528</v>
      </c>
      <c r="C19" s="4" t="s">
        <v>115</v>
      </c>
      <c r="D19" s="4" t="s">
        <v>203</v>
      </c>
      <c r="E19" s="9">
        <v>-211010</v>
      </c>
      <c r="F19" s="8" t="s">
        <v>3</v>
      </c>
      <c r="G19" s="9">
        <v>-16881</v>
      </c>
      <c r="H19" s="9">
        <f t="shared" si="1"/>
        <v>-227891</v>
      </c>
      <c r="I19" s="4" t="s">
        <v>4</v>
      </c>
      <c r="J19" s="4" t="s">
        <v>14</v>
      </c>
    </row>
    <row r="20" spans="2:10" outlineLevel="1" x14ac:dyDescent="0.25">
      <c r="B20" s="7">
        <v>45528</v>
      </c>
      <c r="C20" s="4" t="s">
        <v>115</v>
      </c>
      <c r="D20" s="4" t="s">
        <v>204</v>
      </c>
      <c r="E20" s="9">
        <v>-68112</v>
      </c>
      <c r="F20" s="8" t="s">
        <v>3</v>
      </c>
      <c r="G20" s="9">
        <v>-5449</v>
      </c>
      <c r="H20" s="9">
        <f t="shared" si="1"/>
        <v>-73561</v>
      </c>
      <c r="I20" s="4" t="s">
        <v>4</v>
      </c>
      <c r="J20" s="4" t="s">
        <v>14</v>
      </c>
    </row>
    <row r="21" spans="2:10" x14ac:dyDescent="0.25">
      <c r="B21" s="27" t="s">
        <v>139</v>
      </c>
      <c r="D21" s="30" t="s">
        <v>38</v>
      </c>
      <c r="E21" s="43">
        <f>SUM(E4:E20)</f>
        <v>4090291</v>
      </c>
      <c r="G21" s="43">
        <f>SUM(G4:G20)</f>
        <v>327222</v>
      </c>
      <c r="H21" s="43">
        <f>SUM(H4:H20)</f>
        <v>4417513</v>
      </c>
    </row>
    <row r="22" spans="2:10" x14ac:dyDescent="0.25">
      <c r="D22" s="32" t="s">
        <v>234</v>
      </c>
      <c r="H22" s="33">
        <f>-E21*0.005</f>
        <v>-20451.455000000002</v>
      </c>
    </row>
    <row r="23" spans="2:10" x14ac:dyDescent="0.25">
      <c r="D23" s="32" t="s">
        <v>40</v>
      </c>
      <c r="H23" s="33">
        <f>-H21*0.01</f>
        <v>-44175.13</v>
      </c>
    </row>
    <row r="24" spans="2:10" x14ac:dyDescent="0.25">
      <c r="D24" s="32" t="s">
        <v>41</v>
      </c>
      <c r="H24" s="33">
        <f>-H21*0.01</f>
        <v>-44175.13</v>
      </c>
    </row>
    <row r="25" spans="2:10" x14ac:dyDescent="0.25">
      <c r="D25" s="34" t="s">
        <v>42</v>
      </c>
      <c r="H25" s="35">
        <f>+SUM(H22:H24)+1</f>
        <v>-108800.715</v>
      </c>
    </row>
    <row r="26" spans="2:10" x14ac:dyDescent="0.25">
      <c r="D26" s="36" t="s">
        <v>43</v>
      </c>
      <c r="H26" s="35">
        <f>+H21+H25</f>
        <v>4308712.2850000001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25"/>
  <sheetViews>
    <sheetView topLeftCell="A12" zoomScaleNormal="100" workbookViewId="0">
      <selection activeCell="I25" sqref="I25"/>
    </sheetView>
  </sheetViews>
  <sheetFormatPr defaultColWidth="9.140625" defaultRowHeight="15" outlineLevelRow="1" x14ac:dyDescent="0.25"/>
  <cols>
    <col min="1" max="1" width="1.42578125" customWidth="1"/>
    <col min="2" max="2" width="14.28515625" style="1" customWidth="1"/>
    <col min="3" max="4" width="11.42578125" customWidth="1"/>
    <col min="5" max="5" width="57.140625" customWidth="1"/>
    <col min="6" max="6" width="17.140625" style="2" customWidth="1"/>
    <col min="7" max="7" width="11.42578125" customWidth="1"/>
    <col min="8" max="9" width="15.7109375" style="2" customWidth="1"/>
    <col min="10" max="10" width="50" customWidth="1"/>
    <col min="11" max="11" width="21.42578125" customWidth="1"/>
  </cols>
  <sheetData>
    <row r="1" spans="1:11" ht="18.75" x14ac:dyDescent="0.3">
      <c r="A1" s="64" t="s">
        <v>12</v>
      </c>
      <c r="B1" s="64"/>
      <c r="C1" s="64"/>
      <c r="D1" s="64"/>
      <c r="E1" s="64"/>
      <c r="F1" s="64"/>
      <c r="G1" s="64"/>
      <c r="H1" s="64"/>
      <c r="I1" s="64"/>
      <c r="J1" s="64"/>
    </row>
    <row r="2" spans="1:11" x14ac:dyDescent="0.25">
      <c r="A2" s="65" t="s">
        <v>183</v>
      </c>
      <c r="B2" s="65"/>
      <c r="C2" s="65"/>
      <c r="D2" s="65"/>
      <c r="E2" s="65"/>
      <c r="F2" s="65"/>
      <c r="G2" s="65"/>
      <c r="H2" s="65"/>
      <c r="I2" s="65"/>
      <c r="J2" s="65"/>
    </row>
    <row r="3" spans="1:11" ht="24.75" customHeight="1" x14ac:dyDescent="0.25">
      <c r="B3" s="5" t="s">
        <v>2</v>
      </c>
      <c r="C3" s="3" t="s">
        <v>0</v>
      </c>
      <c r="D3" s="3" t="s">
        <v>13</v>
      </c>
      <c r="E3" s="3" t="s">
        <v>10</v>
      </c>
      <c r="F3" s="6" t="s">
        <v>7</v>
      </c>
      <c r="G3" s="3" t="s">
        <v>1</v>
      </c>
      <c r="H3" s="6" t="s">
        <v>11</v>
      </c>
      <c r="I3" s="6" t="s">
        <v>141</v>
      </c>
      <c r="J3" s="3" t="s">
        <v>9</v>
      </c>
      <c r="K3" s="3" t="s">
        <v>6</v>
      </c>
    </row>
    <row r="4" spans="1:11" outlineLevel="1" x14ac:dyDescent="0.25">
      <c r="B4" s="7">
        <v>45475</v>
      </c>
      <c r="C4" s="4" t="s">
        <v>184</v>
      </c>
      <c r="D4" s="4" t="s">
        <v>83</v>
      </c>
      <c r="E4" s="4" t="s">
        <v>175</v>
      </c>
      <c r="F4" s="9">
        <v>958691</v>
      </c>
      <c r="G4" s="8" t="s">
        <v>3</v>
      </c>
      <c r="H4" s="9">
        <v>76695</v>
      </c>
      <c r="I4" s="9">
        <v>1035386</v>
      </c>
      <c r="J4" s="4" t="s">
        <v>4</v>
      </c>
      <c r="K4" s="4" t="s">
        <v>14</v>
      </c>
    </row>
    <row r="5" spans="1:11" outlineLevel="1" x14ac:dyDescent="0.25">
      <c r="B5" s="7">
        <v>45476</v>
      </c>
      <c r="C5" s="4" t="s">
        <v>185</v>
      </c>
      <c r="D5" s="4" t="s">
        <v>83</v>
      </c>
      <c r="E5" s="4" t="s">
        <v>113</v>
      </c>
      <c r="F5" s="9">
        <v>631551</v>
      </c>
      <c r="G5" s="8" t="s">
        <v>3</v>
      </c>
      <c r="H5" s="9">
        <v>50524</v>
      </c>
      <c r="I5" s="9">
        <v>682075</v>
      </c>
      <c r="J5" s="4" t="s">
        <v>4</v>
      </c>
      <c r="K5" s="4" t="s">
        <v>14</v>
      </c>
    </row>
    <row r="6" spans="1:11" outlineLevel="1" x14ac:dyDescent="0.25">
      <c r="B6" s="7">
        <v>45477</v>
      </c>
      <c r="C6" s="4" t="s">
        <v>186</v>
      </c>
      <c r="D6" s="4" t="s">
        <v>83</v>
      </c>
      <c r="E6" s="4" t="s">
        <v>105</v>
      </c>
      <c r="F6" s="9">
        <v>456033</v>
      </c>
      <c r="G6" s="8" t="s">
        <v>3</v>
      </c>
      <c r="H6" s="9">
        <v>36483</v>
      </c>
      <c r="I6" s="9">
        <v>492516</v>
      </c>
      <c r="J6" s="4" t="s">
        <v>4</v>
      </c>
      <c r="K6" s="4" t="s">
        <v>14</v>
      </c>
    </row>
    <row r="7" spans="1:11" outlineLevel="1" x14ac:dyDescent="0.25">
      <c r="B7" s="7">
        <v>45483</v>
      </c>
      <c r="C7" s="4" t="s">
        <v>187</v>
      </c>
      <c r="D7" s="4" t="s">
        <v>83</v>
      </c>
      <c r="E7" s="4" t="s">
        <v>170</v>
      </c>
      <c r="F7" s="9">
        <v>1181154</v>
      </c>
      <c r="G7" s="8" t="s">
        <v>3</v>
      </c>
      <c r="H7" s="9">
        <v>94492</v>
      </c>
      <c r="I7" s="9">
        <v>1275646</v>
      </c>
      <c r="J7" s="4" t="s">
        <v>4</v>
      </c>
      <c r="K7" s="4" t="s">
        <v>14</v>
      </c>
    </row>
    <row r="8" spans="1:11" outlineLevel="1" x14ac:dyDescent="0.25">
      <c r="B8" s="7">
        <v>45483</v>
      </c>
      <c r="C8" s="4" t="s">
        <v>188</v>
      </c>
      <c r="D8" s="4" t="s">
        <v>83</v>
      </c>
      <c r="E8" s="4" t="s">
        <v>35</v>
      </c>
      <c r="F8" s="9">
        <v>490300</v>
      </c>
      <c r="G8" s="8" t="s">
        <v>3</v>
      </c>
      <c r="H8" s="9">
        <v>39224</v>
      </c>
      <c r="I8" s="9">
        <v>529524</v>
      </c>
      <c r="J8" s="4" t="s">
        <v>4</v>
      </c>
      <c r="K8" s="4" t="s">
        <v>14</v>
      </c>
    </row>
    <row r="9" spans="1:11" outlineLevel="1" x14ac:dyDescent="0.25">
      <c r="B9" s="7">
        <v>45488</v>
      </c>
      <c r="C9" s="4" t="s">
        <v>189</v>
      </c>
      <c r="D9" s="4" t="s">
        <v>83</v>
      </c>
      <c r="E9" s="4" t="s">
        <v>190</v>
      </c>
      <c r="F9" s="9">
        <v>868603</v>
      </c>
      <c r="G9" s="8" t="s">
        <v>3</v>
      </c>
      <c r="H9" s="9">
        <v>69488</v>
      </c>
      <c r="I9" s="9">
        <v>938091</v>
      </c>
      <c r="J9" s="4" t="s">
        <v>4</v>
      </c>
      <c r="K9" s="4" t="s">
        <v>14</v>
      </c>
    </row>
    <row r="10" spans="1:11" outlineLevel="1" x14ac:dyDescent="0.25">
      <c r="B10" s="7">
        <v>45489</v>
      </c>
      <c r="C10" s="4" t="s">
        <v>191</v>
      </c>
      <c r="D10" s="4" t="s">
        <v>83</v>
      </c>
      <c r="E10" s="4" t="s">
        <v>192</v>
      </c>
      <c r="F10" s="9">
        <v>337616</v>
      </c>
      <c r="G10" s="8" t="s">
        <v>3</v>
      </c>
      <c r="H10" s="9">
        <v>27009</v>
      </c>
      <c r="I10" s="9">
        <v>364625</v>
      </c>
      <c r="J10" s="4" t="s">
        <v>4</v>
      </c>
      <c r="K10" s="4" t="s">
        <v>14</v>
      </c>
    </row>
    <row r="11" spans="1:11" outlineLevel="1" x14ac:dyDescent="0.25">
      <c r="B11" s="7">
        <v>45489</v>
      </c>
      <c r="C11" s="4" t="s">
        <v>193</v>
      </c>
      <c r="D11" s="4" t="s">
        <v>83</v>
      </c>
      <c r="E11" s="4" t="s">
        <v>194</v>
      </c>
      <c r="F11" s="9">
        <v>253212</v>
      </c>
      <c r="G11" s="8" t="s">
        <v>3</v>
      </c>
      <c r="H11" s="9">
        <v>20257</v>
      </c>
      <c r="I11" s="9">
        <v>273469</v>
      </c>
      <c r="J11" s="4" t="s">
        <v>4</v>
      </c>
      <c r="K11" s="4" t="s">
        <v>14</v>
      </c>
    </row>
    <row r="12" spans="1:11" outlineLevel="1" x14ac:dyDescent="0.25">
      <c r="B12" s="7">
        <v>45489</v>
      </c>
      <c r="C12" s="4" t="s">
        <v>195</v>
      </c>
      <c r="D12" s="4" t="s">
        <v>83</v>
      </c>
      <c r="E12" s="4" t="s">
        <v>196</v>
      </c>
      <c r="F12" s="9">
        <v>253212</v>
      </c>
      <c r="G12" s="8" t="s">
        <v>3</v>
      </c>
      <c r="H12" s="9">
        <v>20257</v>
      </c>
      <c r="I12" s="9">
        <v>273469</v>
      </c>
      <c r="J12" s="4" t="s">
        <v>4</v>
      </c>
      <c r="K12" s="4" t="s">
        <v>14</v>
      </c>
    </row>
    <row r="13" spans="1:11" outlineLevel="1" x14ac:dyDescent="0.25">
      <c r="B13" s="7">
        <v>45489</v>
      </c>
      <c r="C13" s="4" t="s">
        <v>197</v>
      </c>
      <c r="D13" s="4" t="s">
        <v>83</v>
      </c>
      <c r="E13" s="4" t="s">
        <v>37</v>
      </c>
      <c r="F13" s="9">
        <v>1102435</v>
      </c>
      <c r="G13" s="8" t="s">
        <v>3</v>
      </c>
      <c r="H13" s="9">
        <v>88195</v>
      </c>
      <c r="I13" s="9">
        <v>1190630</v>
      </c>
      <c r="J13" s="4" t="s">
        <v>4</v>
      </c>
      <c r="K13" s="4" t="s">
        <v>14</v>
      </c>
    </row>
    <row r="14" spans="1:11" outlineLevel="1" x14ac:dyDescent="0.25">
      <c r="B14" s="7">
        <v>45496</v>
      </c>
      <c r="C14" s="4" t="s">
        <v>198</v>
      </c>
      <c r="D14" s="4" t="s">
        <v>83</v>
      </c>
      <c r="E14" s="4" t="s">
        <v>15</v>
      </c>
      <c r="F14" s="9">
        <v>642165</v>
      </c>
      <c r="G14" s="8" t="s">
        <v>3</v>
      </c>
      <c r="H14" s="9">
        <v>51373</v>
      </c>
      <c r="I14" s="9">
        <v>693538</v>
      </c>
      <c r="J14" s="4" t="s">
        <v>4</v>
      </c>
      <c r="K14" s="4" t="s">
        <v>14</v>
      </c>
    </row>
    <row r="15" spans="1:11" outlineLevel="1" x14ac:dyDescent="0.25">
      <c r="B15" s="7">
        <v>45496</v>
      </c>
      <c r="C15" s="4" t="s">
        <v>199</v>
      </c>
      <c r="D15" s="4" t="s">
        <v>83</v>
      </c>
      <c r="E15" s="4" t="s">
        <v>170</v>
      </c>
      <c r="F15" s="9">
        <v>483717</v>
      </c>
      <c r="G15" s="8" t="s">
        <v>3</v>
      </c>
      <c r="H15" s="9">
        <v>38697</v>
      </c>
      <c r="I15" s="9">
        <v>522414</v>
      </c>
      <c r="J15" s="4" t="s">
        <v>4</v>
      </c>
      <c r="K15" s="4" t="s">
        <v>14</v>
      </c>
    </row>
    <row r="16" spans="1:11" outlineLevel="1" x14ac:dyDescent="0.25">
      <c r="B16" s="7">
        <v>45475</v>
      </c>
      <c r="C16" s="4" t="s">
        <v>115</v>
      </c>
      <c r="D16" s="4" t="s">
        <v>115</v>
      </c>
      <c r="E16" s="4" t="s">
        <v>158</v>
      </c>
      <c r="F16" s="9">
        <v>-211010</v>
      </c>
      <c r="G16" s="8" t="s">
        <v>3</v>
      </c>
      <c r="H16" s="9">
        <v>-16881</v>
      </c>
      <c r="I16" s="9">
        <v>-227891</v>
      </c>
      <c r="J16" s="4" t="s">
        <v>4</v>
      </c>
      <c r="K16" s="4" t="s">
        <v>14</v>
      </c>
    </row>
    <row r="17" spans="2:11" outlineLevel="1" x14ac:dyDescent="0.25">
      <c r="B17" s="7">
        <v>45484</v>
      </c>
      <c r="C17" s="4" t="s">
        <v>115</v>
      </c>
      <c r="D17" s="4" t="s">
        <v>115</v>
      </c>
      <c r="E17" s="4" t="s">
        <v>125</v>
      </c>
      <c r="F17" s="9">
        <v>-105505</v>
      </c>
      <c r="G17" s="8" t="s">
        <v>3</v>
      </c>
      <c r="H17" s="9">
        <v>-8440</v>
      </c>
      <c r="I17" s="9">
        <v>-113945</v>
      </c>
      <c r="J17" s="4" t="s">
        <v>4</v>
      </c>
      <c r="K17" s="4" t="s">
        <v>14</v>
      </c>
    </row>
    <row r="18" spans="2:11" outlineLevel="1" x14ac:dyDescent="0.25">
      <c r="B18" s="7">
        <v>45497</v>
      </c>
      <c r="C18" s="4" t="s">
        <v>115</v>
      </c>
      <c r="D18" s="4" t="s">
        <v>115</v>
      </c>
      <c r="E18" s="4" t="s">
        <v>120</v>
      </c>
      <c r="F18" s="9">
        <v>-105505</v>
      </c>
      <c r="G18" s="8" t="s">
        <v>3</v>
      </c>
      <c r="H18" s="9">
        <v>-8440</v>
      </c>
      <c r="I18" s="9">
        <v>-113945</v>
      </c>
      <c r="J18" s="4" t="s">
        <v>4</v>
      </c>
      <c r="K18" s="4" t="s">
        <v>14</v>
      </c>
    </row>
    <row r="19" spans="2:11" outlineLevel="1" x14ac:dyDescent="0.25">
      <c r="B19" s="7">
        <v>45497</v>
      </c>
      <c r="C19" s="4" t="s">
        <v>115</v>
      </c>
      <c r="D19" s="4" t="s">
        <v>115</v>
      </c>
      <c r="E19" s="4" t="s">
        <v>120</v>
      </c>
      <c r="F19" s="9">
        <v>-52816</v>
      </c>
      <c r="G19" s="8" t="s">
        <v>3</v>
      </c>
      <c r="H19" s="9">
        <v>-4225</v>
      </c>
      <c r="I19" s="9">
        <v>-57041</v>
      </c>
      <c r="J19" s="4" t="s">
        <v>4</v>
      </c>
      <c r="K19" s="4" t="s">
        <v>14</v>
      </c>
    </row>
    <row r="20" spans="2:11" x14ac:dyDescent="0.25">
      <c r="B20" s="27" t="s">
        <v>200</v>
      </c>
      <c r="E20" s="30" t="s">
        <v>38</v>
      </c>
      <c r="F20" s="28">
        <f>SUM(F4:F19)</f>
        <v>7183853</v>
      </c>
      <c r="H20" s="28">
        <f>SUM(H4:H19)</f>
        <v>574708</v>
      </c>
      <c r="I20" s="28">
        <f>SUM(I4:I19)</f>
        <v>7758561</v>
      </c>
    </row>
    <row r="21" spans="2:11" x14ac:dyDescent="0.25">
      <c r="E21" s="32" t="s">
        <v>201</v>
      </c>
      <c r="I21" s="33">
        <f>-F20*0.005</f>
        <v>-35919.264999999999</v>
      </c>
      <c r="J21" s="2"/>
    </row>
    <row r="22" spans="2:11" x14ac:dyDescent="0.25">
      <c r="E22" s="32" t="s">
        <v>40</v>
      </c>
      <c r="I22" s="33">
        <f>-I20*0.01</f>
        <v>-77585.61</v>
      </c>
      <c r="J22" s="2"/>
    </row>
    <row r="23" spans="2:11" x14ac:dyDescent="0.25">
      <c r="E23" s="32" t="s">
        <v>41</v>
      </c>
      <c r="I23" s="33">
        <f>-I20*0.01</f>
        <v>-77585.61</v>
      </c>
      <c r="J23" s="2"/>
    </row>
    <row r="24" spans="2:11" x14ac:dyDescent="0.25">
      <c r="E24" s="34" t="s">
        <v>42</v>
      </c>
      <c r="I24" s="35">
        <f>+SUM(I21:I23)</f>
        <v>-191090.48499999999</v>
      </c>
    </row>
    <row r="25" spans="2:11" x14ac:dyDescent="0.25">
      <c r="E25" s="36" t="s">
        <v>43</v>
      </c>
      <c r="I25" s="35">
        <f>+I20+I24</f>
        <v>7567470.5149999997</v>
      </c>
    </row>
  </sheetData>
  <autoFilter ref="B3:K25"/>
  <mergeCells count="2">
    <mergeCell ref="A1:J1"/>
    <mergeCell ref="A2:J2"/>
  </mergeCells>
  <pageMargins left="0.2" right="0.2" top="0.75" bottom="0.75" header="0.3" footer="0.3"/>
  <pageSetup paperSize="9" scale="64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34"/>
  <sheetViews>
    <sheetView topLeftCell="A15" zoomScaleNormal="100" workbookViewId="0">
      <selection activeCell="I34" sqref="I34"/>
    </sheetView>
  </sheetViews>
  <sheetFormatPr defaultColWidth="9.140625" defaultRowHeight="15" outlineLevelRow="1" x14ac:dyDescent="0.25"/>
  <cols>
    <col min="1" max="1" width="1.42578125" customWidth="1"/>
    <col min="2" max="2" width="14.28515625" style="1" customWidth="1"/>
    <col min="3" max="4" width="11.42578125" customWidth="1"/>
    <col min="5" max="5" width="57.140625" customWidth="1"/>
    <col min="6" max="6" width="17.140625" style="2" customWidth="1"/>
    <col min="7" max="7" width="11.42578125" customWidth="1"/>
    <col min="8" max="9" width="15.7109375" style="2" customWidth="1"/>
    <col min="10" max="10" width="50" customWidth="1"/>
    <col min="11" max="11" width="21.42578125" customWidth="1"/>
  </cols>
  <sheetData>
    <row r="1" spans="1:11" ht="18.75" x14ac:dyDescent="0.3">
      <c r="A1" s="64" t="s">
        <v>12</v>
      </c>
      <c r="B1" s="64"/>
      <c r="C1" s="64"/>
      <c r="D1" s="64"/>
      <c r="E1" s="64"/>
      <c r="F1" s="64"/>
      <c r="G1" s="64"/>
      <c r="H1" s="64"/>
      <c r="I1" s="64"/>
      <c r="J1" s="64"/>
    </row>
    <row r="2" spans="1:11" x14ac:dyDescent="0.25">
      <c r="A2" s="65" t="s">
        <v>163</v>
      </c>
      <c r="B2" s="65"/>
      <c r="C2" s="65"/>
      <c r="D2" s="65"/>
      <c r="E2" s="65"/>
      <c r="F2" s="65"/>
      <c r="G2" s="65"/>
      <c r="H2" s="65"/>
      <c r="I2" s="65"/>
      <c r="J2" s="65"/>
    </row>
    <row r="3" spans="1:11" ht="24.75" customHeight="1" x14ac:dyDescent="0.25">
      <c r="B3" s="5" t="s">
        <v>2</v>
      </c>
      <c r="C3" s="3" t="s">
        <v>0</v>
      </c>
      <c r="D3" s="3" t="s">
        <v>13</v>
      </c>
      <c r="E3" s="3" t="s">
        <v>10</v>
      </c>
      <c r="F3" s="6" t="s">
        <v>7</v>
      </c>
      <c r="G3" s="3" t="s">
        <v>1</v>
      </c>
      <c r="H3" s="6" t="s">
        <v>11</v>
      </c>
      <c r="I3" s="6" t="s">
        <v>141</v>
      </c>
      <c r="J3" s="3" t="s">
        <v>9</v>
      </c>
      <c r="K3" s="3" t="s">
        <v>6</v>
      </c>
    </row>
    <row r="4" spans="1:11" outlineLevel="1" x14ac:dyDescent="0.25">
      <c r="B4" s="7">
        <v>45447</v>
      </c>
      <c r="C4" s="4" t="s">
        <v>164</v>
      </c>
      <c r="D4" s="4" t="s">
        <v>83</v>
      </c>
      <c r="E4" s="4" t="s">
        <v>165</v>
      </c>
      <c r="F4" s="9">
        <v>897291</v>
      </c>
      <c r="G4" s="8" t="s">
        <v>3</v>
      </c>
      <c r="H4" s="9">
        <v>71783</v>
      </c>
      <c r="I4" s="9">
        <f>+F4+H4</f>
        <v>969074</v>
      </c>
      <c r="J4" s="4" t="s">
        <v>4</v>
      </c>
      <c r="K4" s="4" t="s">
        <v>14</v>
      </c>
    </row>
    <row r="5" spans="1:11" outlineLevel="1" x14ac:dyDescent="0.25">
      <c r="B5" s="7">
        <v>45447</v>
      </c>
      <c r="C5" s="4" t="s">
        <v>166</v>
      </c>
      <c r="D5" s="4" t="s">
        <v>83</v>
      </c>
      <c r="E5" s="4" t="s">
        <v>37</v>
      </c>
      <c r="F5" s="9">
        <v>1447762</v>
      </c>
      <c r="G5" s="8" t="s">
        <v>3</v>
      </c>
      <c r="H5" s="9">
        <v>115821</v>
      </c>
      <c r="I5" s="9">
        <f t="shared" ref="I5:I28" si="0">+F5+H5</f>
        <v>1563583</v>
      </c>
      <c r="J5" s="4" t="s">
        <v>4</v>
      </c>
      <c r="K5" s="4" t="s">
        <v>14</v>
      </c>
    </row>
    <row r="6" spans="1:11" outlineLevel="1" x14ac:dyDescent="0.25">
      <c r="B6" s="7">
        <v>45447</v>
      </c>
      <c r="C6" s="4" t="s">
        <v>167</v>
      </c>
      <c r="D6" s="4" t="s">
        <v>83</v>
      </c>
      <c r="E6" s="4" t="s">
        <v>75</v>
      </c>
      <c r="F6" s="9">
        <v>709542</v>
      </c>
      <c r="G6" s="8" t="s">
        <v>3</v>
      </c>
      <c r="H6" s="9">
        <v>56763</v>
      </c>
      <c r="I6" s="9">
        <f t="shared" si="0"/>
        <v>766305</v>
      </c>
      <c r="J6" s="4" t="s">
        <v>4</v>
      </c>
      <c r="K6" s="4" t="s">
        <v>14</v>
      </c>
    </row>
    <row r="7" spans="1:11" outlineLevel="1" x14ac:dyDescent="0.25">
      <c r="B7" s="7">
        <v>45450</v>
      </c>
      <c r="C7" s="4" t="s">
        <v>168</v>
      </c>
      <c r="D7" s="4" t="s">
        <v>83</v>
      </c>
      <c r="E7" s="4" t="s">
        <v>15</v>
      </c>
      <c r="F7" s="9">
        <v>1125498</v>
      </c>
      <c r="G7" s="8" t="s">
        <v>3</v>
      </c>
      <c r="H7" s="9">
        <v>90040</v>
      </c>
      <c r="I7" s="9">
        <f t="shared" si="0"/>
        <v>1215538</v>
      </c>
      <c r="J7" s="4" t="s">
        <v>4</v>
      </c>
      <c r="K7" s="4" t="s">
        <v>14</v>
      </c>
    </row>
    <row r="8" spans="1:11" outlineLevel="1" x14ac:dyDescent="0.25">
      <c r="B8" s="7">
        <v>45454</v>
      </c>
      <c r="C8" s="4" t="s">
        <v>169</v>
      </c>
      <c r="D8" s="4" t="s">
        <v>83</v>
      </c>
      <c r="E8" s="4" t="s">
        <v>170</v>
      </c>
      <c r="F8" s="9">
        <v>955950</v>
      </c>
      <c r="G8" s="8" t="s">
        <v>3</v>
      </c>
      <c r="H8" s="9">
        <v>76476</v>
      </c>
      <c r="I8" s="9">
        <f t="shared" si="0"/>
        <v>1032426</v>
      </c>
      <c r="J8" s="4" t="s">
        <v>4</v>
      </c>
      <c r="K8" s="4" t="s">
        <v>14</v>
      </c>
    </row>
    <row r="9" spans="1:11" outlineLevel="1" x14ac:dyDescent="0.25">
      <c r="B9" s="7">
        <v>45454</v>
      </c>
      <c r="C9" s="4" t="s">
        <v>171</v>
      </c>
      <c r="D9" s="4" t="s">
        <v>83</v>
      </c>
      <c r="E9" s="4" t="s">
        <v>64</v>
      </c>
      <c r="F9" s="9">
        <v>955950</v>
      </c>
      <c r="G9" s="8" t="s">
        <v>3</v>
      </c>
      <c r="H9" s="9">
        <v>76476</v>
      </c>
      <c r="I9" s="9">
        <f t="shared" si="0"/>
        <v>1032426</v>
      </c>
      <c r="J9" s="4" t="s">
        <v>4</v>
      </c>
      <c r="K9" s="4" t="s">
        <v>14</v>
      </c>
    </row>
    <row r="10" spans="1:11" outlineLevel="1" x14ac:dyDescent="0.25">
      <c r="B10" s="7">
        <v>45460</v>
      </c>
      <c r="C10" s="4" t="s">
        <v>172</v>
      </c>
      <c r="D10" s="4" t="s">
        <v>83</v>
      </c>
      <c r="E10" s="4" t="s">
        <v>37</v>
      </c>
      <c r="F10" s="9">
        <v>332442</v>
      </c>
      <c r="G10" s="8" t="s">
        <v>3</v>
      </c>
      <c r="H10" s="9">
        <v>26595</v>
      </c>
      <c r="I10" s="9">
        <f t="shared" si="0"/>
        <v>359037</v>
      </c>
      <c r="J10" s="4" t="s">
        <v>4</v>
      </c>
      <c r="K10" s="4" t="s">
        <v>14</v>
      </c>
    </row>
    <row r="11" spans="1:11" outlineLevel="1" x14ac:dyDescent="0.25">
      <c r="B11" s="7">
        <v>45460</v>
      </c>
      <c r="C11" s="4" t="s">
        <v>173</v>
      </c>
      <c r="D11" s="4" t="s">
        <v>83</v>
      </c>
      <c r="E11" s="4" t="s">
        <v>113</v>
      </c>
      <c r="F11" s="9">
        <v>873515</v>
      </c>
      <c r="G11" s="8" t="s">
        <v>3</v>
      </c>
      <c r="H11" s="9">
        <v>69881</v>
      </c>
      <c r="I11" s="9">
        <f t="shared" si="0"/>
        <v>943396</v>
      </c>
      <c r="J11" s="4" t="s">
        <v>4</v>
      </c>
      <c r="K11" s="4" t="s">
        <v>14</v>
      </c>
    </row>
    <row r="12" spans="1:11" outlineLevel="1" x14ac:dyDescent="0.25">
      <c r="B12" s="7">
        <v>45460</v>
      </c>
      <c r="C12" s="4" t="s">
        <v>174</v>
      </c>
      <c r="D12" s="4" t="s">
        <v>83</v>
      </c>
      <c r="E12" s="4" t="s">
        <v>175</v>
      </c>
      <c r="F12" s="9">
        <v>1027524</v>
      </c>
      <c r="G12" s="8" t="s">
        <v>3</v>
      </c>
      <c r="H12" s="9">
        <v>82202</v>
      </c>
      <c r="I12" s="9">
        <f t="shared" si="0"/>
        <v>1109726</v>
      </c>
      <c r="J12" s="4" t="s">
        <v>4</v>
      </c>
      <c r="K12" s="4" t="s">
        <v>14</v>
      </c>
    </row>
    <row r="13" spans="1:11" outlineLevel="1" x14ac:dyDescent="0.25">
      <c r="B13" s="7">
        <v>45462</v>
      </c>
      <c r="C13" s="4" t="s">
        <v>176</v>
      </c>
      <c r="D13" s="4" t="s">
        <v>83</v>
      </c>
      <c r="E13" s="4" t="s">
        <v>15</v>
      </c>
      <c r="F13" s="9">
        <v>949091</v>
      </c>
      <c r="G13" s="8" t="s">
        <v>3</v>
      </c>
      <c r="H13" s="9">
        <v>75927</v>
      </c>
      <c r="I13" s="9">
        <f t="shared" si="0"/>
        <v>1025018</v>
      </c>
      <c r="J13" s="4" t="s">
        <v>4</v>
      </c>
      <c r="K13" s="4" t="s">
        <v>14</v>
      </c>
    </row>
    <row r="14" spans="1:11" outlineLevel="1" x14ac:dyDescent="0.25">
      <c r="B14" s="7">
        <v>45465</v>
      </c>
      <c r="C14" s="4" t="s">
        <v>177</v>
      </c>
      <c r="D14" s="4" t="s">
        <v>83</v>
      </c>
      <c r="E14" s="4" t="s">
        <v>35</v>
      </c>
      <c r="F14" s="9">
        <v>1996892</v>
      </c>
      <c r="G14" s="8" t="s">
        <v>3</v>
      </c>
      <c r="H14" s="9">
        <v>159751</v>
      </c>
      <c r="I14" s="9">
        <f t="shared" si="0"/>
        <v>2156643</v>
      </c>
      <c r="J14" s="4" t="s">
        <v>4</v>
      </c>
      <c r="K14" s="4" t="s">
        <v>14</v>
      </c>
    </row>
    <row r="15" spans="1:11" outlineLevel="1" x14ac:dyDescent="0.25">
      <c r="B15" s="7">
        <v>45444</v>
      </c>
      <c r="C15" s="4" t="s">
        <v>115</v>
      </c>
      <c r="D15" s="4" t="s">
        <v>115</v>
      </c>
      <c r="E15" s="4" t="s">
        <v>118</v>
      </c>
      <c r="F15" s="9">
        <v>-422897</v>
      </c>
      <c r="G15" s="8" t="s">
        <v>3</v>
      </c>
      <c r="H15" s="9">
        <v>-33832</v>
      </c>
      <c r="I15" s="9">
        <f t="shared" si="0"/>
        <v>-456729</v>
      </c>
      <c r="J15" s="4" t="s">
        <v>4</v>
      </c>
      <c r="K15" s="4" t="s">
        <v>14</v>
      </c>
    </row>
    <row r="16" spans="1:11" outlineLevel="1" x14ac:dyDescent="0.25">
      <c r="B16" s="7">
        <v>45444</v>
      </c>
      <c r="C16" s="4" t="s">
        <v>115</v>
      </c>
      <c r="D16" s="4" t="s">
        <v>115</v>
      </c>
      <c r="E16" s="4" t="s">
        <v>138</v>
      </c>
      <c r="F16" s="9">
        <v>-150801</v>
      </c>
      <c r="G16" s="8" t="s">
        <v>3</v>
      </c>
      <c r="H16" s="9">
        <v>-12064</v>
      </c>
      <c r="I16" s="9">
        <f t="shared" si="0"/>
        <v>-162865</v>
      </c>
      <c r="J16" s="4" t="s">
        <v>4</v>
      </c>
      <c r="K16" s="4" t="s">
        <v>14</v>
      </c>
    </row>
    <row r="17" spans="2:11" outlineLevel="1" x14ac:dyDescent="0.25">
      <c r="B17" s="7">
        <v>45447</v>
      </c>
      <c r="C17" s="4" t="s">
        <v>115</v>
      </c>
      <c r="D17" s="4" t="s">
        <v>115</v>
      </c>
      <c r="E17" s="4" t="s">
        <v>160</v>
      </c>
      <c r="F17" s="9">
        <v>-105505</v>
      </c>
      <c r="G17" s="8" t="s">
        <v>3</v>
      </c>
      <c r="H17" s="9">
        <v>-8440</v>
      </c>
      <c r="I17" s="9">
        <f t="shared" si="0"/>
        <v>-113945</v>
      </c>
      <c r="J17" s="4" t="s">
        <v>4</v>
      </c>
      <c r="K17" s="4" t="s">
        <v>14</v>
      </c>
    </row>
    <row r="18" spans="2:11" outlineLevel="1" x14ac:dyDescent="0.25">
      <c r="B18" s="7">
        <v>45450</v>
      </c>
      <c r="C18" s="4" t="s">
        <v>115</v>
      </c>
      <c r="D18" s="4" t="s">
        <v>115</v>
      </c>
      <c r="E18" s="4" t="s">
        <v>178</v>
      </c>
      <c r="F18" s="9">
        <v>-105505</v>
      </c>
      <c r="G18" s="8" t="s">
        <v>3</v>
      </c>
      <c r="H18" s="9">
        <v>-8440</v>
      </c>
      <c r="I18" s="9">
        <f t="shared" si="0"/>
        <v>-113945</v>
      </c>
      <c r="J18" s="4" t="s">
        <v>4</v>
      </c>
      <c r="K18" s="4" t="s">
        <v>14</v>
      </c>
    </row>
    <row r="19" spans="2:11" outlineLevel="1" x14ac:dyDescent="0.25">
      <c r="B19" s="7">
        <v>45450</v>
      </c>
      <c r="C19" s="4" t="s">
        <v>115</v>
      </c>
      <c r="D19" s="4" t="s">
        <v>115</v>
      </c>
      <c r="E19" s="4" t="s">
        <v>120</v>
      </c>
      <c r="F19" s="9">
        <v>-672169</v>
      </c>
      <c r="G19" s="8" t="s">
        <v>3</v>
      </c>
      <c r="H19" s="9">
        <v>-53774</v>
      </c>
      <c r="I19" s="9">
        <f t="shared" si="0"/>
        <v>-725943</v>
      </c>
      <c r="J19" s="4" t="s">
        <v>4</v>
      </c>
      <c r="K19" s="4" t="s">
        <v>14</v>
      </c>
    </row>
    <row r="20" spans="2:11" outlineLevel="1" x14ac:dyDescent="0.25">
      <c r="B20" s="7">
        <v>45454</v>
      </c>
      <c r="C20" s="4" t="s">
        <v>115</v>
      </c>
      <c r="D20" s="4" t="s">
        <v>115</v>
      </c>
      <c r="E20" s="4" t="s">
        <v>131</v>
      </c>
      <c r="F20" s="9">
        <v>-105505</v>
      </c>
      <c r="G20" s="8" t="s">
        <v>3</v>
      </c>
      <c r="H20" s="9">
        <v>-8440</v>
      </c>
      <c r="I20" s="9">
        <f t="shared" si="0"/>
        <v>-113945</v>
      </c>
      <c r="J20" s="4" t="s">
        <v>4</v>
      </c>
      <c r="K20" s="4" t="s">
        <v>14</v>
      </c>
    </row>
    <row r="21" spans="2:11" outlineLevel="1" x14ac:dyDescent="0.25">
      <c r="B21" s="7">
        <v>45458</v>
      </c>
      <c r="C21" s="4" t="s">
        <v>115</v>
      </c>
      <c r="D21" s="4" t="s">
        <v>115</v>
      </c>
      <c r="E21" s="4" t="s">
        <v>178</v>
      </c>
      <c r="F21" s="9">
        <v>-67403</v>
      </c>
      <c r="G21" s="8" t="s">
        <v>3</v>
      </c>
      <c r="H21" s="9">
        <v>-5392</v>
      </c>
      <c r="I21" s="9">
        <f t="shared" si="0"/>
        <v>-72795</v>
      </c>
      <c r="J21" s="4" t="s">
        <v>4</v>
      </c>
      <c r="K21" s="4" t="s">
        <v>14</v>
      </c>
    </row>
    <row r="22" spans="2:11" outlineLevel="1" x14ac:dyDescent="0.25">
      <c r="B22" s="7">
        <v>45459</v>
      </c>
      <c r="C22" s="4" t="s">
        <v>115</v>
      </c>
      <c r="D22" s="4" t="s">
        <v>115</v>
      </c>
      <c r="E22" s="4" t="s">
        <v>118</v>
      </c>
      <c r="F22" s="9">
        <v>-67403</v>
      </c>
      <c r="G22" s="8" t="s">
        <v>3</v>
      </c>
      <c r="H22" s="9">
        <v>-5392</v>
      </c>
      <c r="I22" s="9">
        <f t="shared" si="0"/>
        <v>-72795</v>
      </c>
      <c r="J22" s="4" t="s">
        <v>4</v>
      </c>
      <c r="K22" s="4" t="s">
        <v>14</v>
      </c>
    </row>
    <row r="23" spans="2:11" outlineLevel="1" x14ac:dyDescent="0.25">
      <c r="B23" s="7">
        <v>45467</v>
      </c>
      <c r="C23" s="4" t="s">
        <v>115</v>
      </c>
      <c r="D23" s="4" t="s">
        <v>115</v>
      </c>
      <c r="E23" s="4" t="s">
        <v>120</v>
      </c>
      <c r="F23" s="9">
        <v>-389634</v>
      </c>
      <c r="G23" s="8" t="s">
        <v>3</v>
      </c>
      <c r="H23" s="9">
        <v>-31171</v>
      </c>
      <c r="I23" s="9">
        <f t="shared" si="0"/>
        <v>-420805</v>
      </c>
      <c r="J23" s="4" t="s">
        <v>4</v>
      </c>
      <c r="K23" s="4" t="s">
        <v>14</v>
      </c>
    </row>
    <row r="24" spans="2:11" outlineLevel="1" x14ac:dyDescent="0.25">
      <c r="B24" s="7">
        <v>45468</v>
      </c>
      <c r="C24" s="4" t="s">
        <v>115</v>
      </c>
      <c r="D24" s="4" t="s">
        <v>115</v>
      </c>
      <c r="E24" s="4" t="s">
        <v>160</v>
      </c>
      <c r="F24" s="9">
        <v>-316515</v>
      </c>
      <c r="G24" s="8" t="s">
        <v>3</v>
      </c>
      <c r="H24" s="9">
        <v>-25321</v>
      </c>
      <c r="I24" s="9">
        <f t="shared" si="0"/>
        <v>-341836</v>
      </c>
      <c r="J24" s="4" t="s">
        <v>4</v>
      </c>
      <c r="K24" s="4" t="s">
        <v>14</v>
      </c>
    </row>
    <row r="25" spans="2:11" outlineLevel="1" x14ac:dyDescent="0.25">
      <c r="B25" s="7">
        <v>45468</v>
      </c>
      <c r="C25" s="4" t="s">
        <v>115</v>
      </c>
      <c r="D25" s="4" t="s">
        <v>115</v>
      </c>
      <c r="E25" s="4" t="s">
        <v>179</v>
      </c>
      <c r="F25" s="9">
        <v>-194817</v>
      </c>
      <c r="G25" s="8" t="s">
        <v>3</v>
      </c>
      <c r="H25" s="9">
        <v>-15585</v>
      </c>
      <c r="I25" s="9">
        <f t="shared" si="0"/>
        <v>-210402</v>
      </c>
      <c r="J25" s="4" t="s">
        <v>4</v>
      </c>
      <c r="K25" s="4" t="s">
        <v>14</v>
      </c>
    </row>
    <row r="26" spans="2:11" outlineLevel="1" x14ac:dyDescent="0.25">
      <c r="B26" s="7">
        <v>45470</v>
      </c>
      <c r="C26" s="4" t="s">
        <v>115</v>
      </c>
      <c r="D26" s="4" t="s">
        <v>115</v>
      </c>
      <c r="E26" s="4" t="s">
        <v>118</v>
      </c>
      <c r="F26" s="9">
        <v>-69759</v>
      </c>
      <c r="G26" s="8" t="s">
        <v>3</v>
      </c>
      <c r="H26" s="9">
        <v>-5581</v>
      </c>
      <c r="I26" s="9">
        <f t="shared" si="0"/>
        <v>-75340</v>
      </c>
      <c r="J26" s="4" t="s">
        <v>4</v>
      </c>
      <c r="K26" s="4" t="s">
        <v>14</v>
      </c>
    </row>
    <row r="27" spans="2:11" outlineLevel="1" x14ac:dyDescent="0.25">
      <c r="B27" s="7">
        <v>45470</v>
      </c>
      <c r="C27" s="4" t="s">
        <v>115</v>
      </c>
      <c r="D27" s="4" t="s">
        <v>115</v>
      </c>
      <c r="E27" s="4" t="s">
        <v>131</v>
      </c>
      <c r="F27" s="9">
        <v>-105505</v>
      </c>
      <c r="G27" s="8" t="s">
        <v>3</v>
      </c>
      <c r="H27" s="9">
        <v>-8440</v>
      </c>
      <c r="I27" s="9">
        <f t="shared" si="0"/>
        <v>-113945</v>
      </c>
      <c r="J27" s="4" t="s">
        <v>4</v>
      </c>
      <c r="K27" s="4" t="s">
        <v>14</v>
      </c>
    </row>
    <row r="28" spans="2:11" outlineLevel="1" x14ac:dyDescent="0.25">
      <c r="B28" s="7">
        <v>45470</v>
      </c>
      <c r="C28" s="4" t="s">
        <v>115</v>
      </c>
      <c r="D28" s="4" t="s">
        <v>115</v>
      </c>
      <c r="E28" s="4" t="s">
        <v>138</v>
      </c>
      <c r="F28" s="9">
        <v>-105505</v>
      </c>
      <c r="G28" s="8" t="s">
        <v>3</v>
      </c>
      <c r="H28" s="9">
        <v>-8440</v>
      </c>
      <c r="I28" s="9">
        <f t="shared" si="0"/>
        <v>-113945</v>
      </c>
      <c r="J28" s="4" t="s">
        <v>4</v>
      </c>
      <c r="K28" s="4" t="s">
        <v>14</v>
      </c>
    </row>
    <row r="29" spans="2:11" x14ac:dyDescent="0.25">
      <c r="B29" s="27" t="s">
        <v>180</v>
      </c>
      <c r="E29" s="30" t="s">
        <v>38</v>
      </c>
      <c r="F29" s="28">
        <f>SUM(F4:F28)</f>
        <v>8392534</v>
      </c>
      <c r="H29" s="28">
        <f>SUM(H4:H28)</f>
        <v>671403</v>
      </c>
      <c r="I29" s="28">
        <f>SUM(I4:I28)</f>
        <v>9063937</v>
      </c>
    </row>
    <row r="30" spans="2:11" x14ac:dyDescent="0.25">
      <c r="E30" s="32" t="s">
        <v>181</v>
      </c>
      <c r="I30" s="33">
        <f>-F29*0.005</f>
        <v>-41962.67</v>
      </c>
    </row>
    <row r="31" spans="2:11" x14ac:dyDescent="0.25">
      <c r="E31" s="32" t="s">
        <v>40</v>
      </c>
      <c r="I31" s="33">
        <f>-I29*0.01</f>
        <v>-90639.37</v>
      </c>
    </row>
    <row r="32" spans="2:11" x14ac:dyDescent="0.25">
      <c r="E32" s="32" t="s">
        <v>41</v>
      </c>
      <c r="I32" s="33">
        <f>-I29*0.01</f>
        <v>-90639.37</v>
      </c>
    </row>
    <row r="33" spans="5:9" x14ac:dyDescent="0.25">
      <c r="E33" s="34" t="s">
        <v>42</v>
      </c>
      <c r="I33" s="35">
        <f>+SUM(I30:I32)</f>
        <v>-223241.40999999997</v>
      </c>
    </row>
    <row r="34" spans="5:9" x14ac:dyDescent="0.25">
      <c r="E34" s="36" t="s">
        <v>43</v>
      </c>
      <c r="I34" s="35">
        <f>+I29+I33</f>
        <v>8840695.5899999999</v>
      </c>
    </row>
  </sheetData>
  <autoFilter ref="B3:K34"/>
  <mergeCells count="2">
    <mergeCell ref="A1:J1"/>
    <mergeCell ref="A2:J2"/>
  </mergeCells>
  <pageMargins left="0.2" right="0.2" top="0.75" bottom="0.75" header="0.3" footer="0.3"/>
  <pageSetup scale="60" fitToHeight="0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27"/>
  <sheetViews>
    <sheetView topLeftCell="A11" zoomScaleNormal="100" workbookViewId="0">
      <selection activeCell="B22" sqref="B22"/>
    </sheetView>
  </sheetViews>
  <sheetFormatPr defaultColWidth="9.140625" defaultRowHeight="15" outlineLevelRow="1" x14ac:dyDescent="0.25"/>
  <cols>
    <col min="1" max="1" width="1.42578125" customWidth="1"/>
    <col min="2" max="2" width="14.28515625" style="1" customWidth="1"/>
    <col min="3" max="4" width="11.42578125" customWidth="1"/>
    <col min="5" max="5" width="57.140625" customWidth="1"/>
    <col min="6" max="6" width="17.140625" style="2" customWidth="1"/>
    <col min="7" max="7" width="11.42578125" customWidth="1"/>
    <col min="8" max="9" width="15.7109375" style="2" customWidth="1"/>
    <col min="10" max="10" width="50" customWidth="1"/>
    <col min="11" max="11" width="21.42578125" customWidth="1"/>
  </cols>
  <sheetData>
    <row r="1" spans="1:11" ht="18.75" x14ac:dyDescent="0.3">
      <c r="A1" s="64" t="s">
        <v>12</v>
      </c>
      <c r="B1" s="64"/>
      <c r="C1" s="64"/>
      <c r="D1" s="64"/>
      <c r="E1" s="64"/>
      <c r="F1" s="64"/>
      <c r="G1" s="64"/>
      <c r="H1" s="64"/>
      <c r="I1" s="64"/>
      <c r="J1" s="64"/>
    </row>
    <row r="2" spans="1:11" x14ac:dyDescent="0.25">
      <c r="A2" s="65" t="s">
        <v>140</v>
      </c>
      <c r="B2" s="65"/>
      <c r="C2" s="65"/>
      <c r="D2" s="65"/>
      <c r="E2" s="65"/>
      <c r="F2" s="65"/>
      <c r="G2" s="65"/>
      <c r="H2" s="65"/>
      <c r="I2" s="65"/>
      <c r="J2" s="65"/>
    </row>
    <row r="3" spans="1:11" ht="24.75" customHeight="1" x14ac:dyDescent="0.25">
      <c r="B3" s="5" t="s">
        <v>2</v>
      </c>
      <c r="C3" s="3" t="s">
        <v>0</v>
      </c>
      <c r="D3" s="3" t="s">
        <v>13</v>
      </c>
      <c r="E3" s="3" t="s">
        <v>10</v>
      </c>
      <c r="F3" s="6" t="s">
        <v>7</v>
      </c>
      <c r="G3" s="3" t="s">
        <v>1</v>
      </c>
      <c r="H3" s="6" t="s">
        <v>11</v>
      </c>
      <c r="I3" s="6" t="s">
        <v>141</v>
      </c>
      <c r="J3" s="3" t="s">
        <v>9</v>
      </c>
      <c r="K3" s="3" t="s">
        <v>6</v>
      </c>
    </row>
    <row r="4" spans="1:11" outlineLevel="1" x14ac:dyDescent="0.25">
      <c r="B4" s="7">
        <v>45414</v>
      </c>
      <c r="C4" s="4" t="s">
        <v>142</v>
      </c>
      <c r="D4" s="4" t="s">
        <v>83</v>
      </c>
      <c r="E4" s="4" t="s">
        <v>143</v>
      </c>
      <c r="F4" s="9">
        <v>371692</v>
      </c>
      <c r="G4" s="8" t="s">
        <v>3</v>
      </c>
      <c r="H4" s="9">
        <v>29735</v>
      </c>
      <c r="I4" s="9">
        <f>+F4+H4</f>
        <v>401427</v>
      </c>
      <c r="J4" s="4" t="s">
        <v>4</v>
      </c>
      <c r="K4" s="4" t="s">
        <v>14</v>
      </c>
    </row>
    <row r="5" spans="1:11" outlineLevel="1" x14ac:dyDescent="0.25">
      <c r="B5" s="7">
        <v>45415</v>
      </c>
      <c r="C5" s="4" t="s">
        <v>144</v>
      </c>
      <c r="D5" s="4" t="s">
        <v>83</v>
      </c>
      <c r="E5" s="4" t="s">
        <v>37</v>
      </c>
      <c r="F5" s="9">
        <v>1017228</v>
      </c>
      <c r="G5" s="8" t="s">
        <v>3</v>
      </c>
      <c r="H5" s="9">
        <v>81378</v>
      </c>
      <c r="I5" s="9">
        <f t="shared" ref="I5:I21" si="0">+F5+H5</f>
        <v>1098606</v>
      </c>
      <c r="J5" s="4" t="s">
        <v>4</v>
      </c>
      <c r="K5" s="4" t="s">
        <v>14</v>
      </c>
    </row>
    <row r="6" spans="1:11" outlineLevel="1" x14ac:dyDescent="0.25">
      <c r="B6" s="7">
        <v>45420</v>
      </c>
      <c r="C6" s="4" t="s">
        <v>145</v>
      </c>
      <c r="D6" s="4" t="s">
        <v>83</v>
      </c>
      <c r="E6" s="4" t="s">
        <v>146</v>
      </c>
      <c r="F6" s="9">
        <v>514187</v>
      </c>
      <c r="G6" s="8" t="s">
        <v>3</v>
      </c>
      <c r="H6" s="9">
        <v>41135</v>
      </c>
      <c r="I6" s="9">
        <f t="shared" si="0"/>
        <v>555322</v>
      </c>
      <c r="J6" s="4" t="s">
        <v>4</v>
      </c>
      <c r="K6" s="4" t="s">
        <v>14</v>
      </c>
    </row>
    <row r="7" spans="1:11" outlineLevel="1" x14ac:dyDescent="0.25">
      <c r="B7" s="7">
        <v>45420</v>
      </c>
      <c r="C7" s="4" t="s">
        <v>147</v>
      </c>
      <c r="D7" s="4" t="s">
        <v>83</v>
      </c>
      <c r="E7" s="4" t="s">
        <v>148</v>
      </c>
      <c r="F7" s="9">
        <v>559314</v>
      </c>
      <c r="G7" s="8" t="s">
        <v>3</v>
      </c>
      <c r="H7" s="9">
        <v>44745</v>
      </c>
      <c r="I7" s="9">
        <f t="shared" si="0"/>
        <v>604059</v>
      </c>
      <c r="J7" s="4" t="s">
        <v>4</v>
      </c>
      <c r="K7" s="4" t="s">
        <v>14</v>
      </c>
    </row>
    <row r="8" spans="1:11" outlineLevel="1" x14ac:dyDescent="0.25">
      <c r="B8" s="7">
        <v>45426</v>
      </c>
      <c r="C8" s="4" t="s">
        <v>149</v>
      </c>
      <c r="D8" s="4" t="s">
        <v>83</v>
      </c>
      <c r="E8" s="4" t="s">
        <v>150</v>
      </c>
      <c r="F8" s="9">
        <v>670535</v>
      </c>
      <c r="G8" s="8" t="s">
        <v>3</v>
      </c>
      <c r="H8" s="9">
        <v>53643</v>
      </c>
      <c r="I8" s="9">
        <f t="shared" si="0"/>
        <v>724178</v>
      </c>
      <c r="J8" s="4" t="s">
        <v>4</v>
      </c>
      <c r="K8" s="4" t="s">
        <v>14</v>
      </c>
    </row>
    <row r="9" spans="1:11" outlineLevel="1" x14ac:dyDescent="0.25">
      <c r="B9" s="7">
        <v>45427</v>
      </c>
      <c r="C9" s="4" t="s">
        <v>151</v>
      </c>
      <c r="D9" s="4" t="s">
        <v>83</v>
      </c>
      <c r="E9" s="4" t="s">
        <v>152</v>
      </c>
      <c r="F9" s="9">
        <v>408555</v>
      </c>
      <c r="G9" s="8" t="s">
        <v>3</v>
      </c>
      <c r="H9" s="9">
        <v>32684</v>
      </c>
      <c r="I9" s="9">
        <f t="shared" si="0"/>
        <v>441239</v>
      </c>
      <c r="J9" s="4" t="s">
        <v>4</v>
      </c>
      <c r="K9" s="4" t="s">
        <v>14</v>
      </c>
    </row>
    <row r="10" spans="1:11" outlineLevel="1" x14ac:dyDescent="0.25">
      <c r="B10" s="7">
        <v>45427</v>
      </c>
      <c r="C10" s="4" t="s">
        <v>153</v>
      </c>
      <c r="D10" s="4" t="s">
        <v>83</v>
      </c>
      <c r="E10" s="4" t="s">
        <v>136</v>
      </c>
      <c r="F10" s="9">
        <v>590844</v>
      </c>
      <c r="G10" s="8" t="s">
        <v>3</v>
      </c>
      <c r="H10" s="9">
        <v>47268</v>
      </c>
      <c r="I10" s="9">
        <f t="shared" si="0"/>
        <v>638112</v>
      </c>
      <c r="J10" s="4" t="s">
        <v>4</v>
      </c>
      <c r="K10" s="4" t="s">
        <v>14</v>
      </c>
    </row>
    <row r="11" spans="1:11" outlineLevel="1" x14ac:dyDescent="0.25">
      <c r="B11" s="7">
        <v>45427</v>
      </c>
      <c r="C11" s="4" t="s">
        <v>154</v>
      </c>
      <c r="D11" s="4" t="s">
        <v>83</v>
      </c>
      <c r="E11" s="4" t="s">
        <v>37</v>
      </c>
      <c r="F11" s="9">
        <v>697590</v>
      </c>
      <c r="G11" s="8" t="s">
        <v>3</v>
      </c>
      <c r="H11" s="9">
        <v>55807</v>
      </c>
      <c r="I11" s="9">
        <f t="shared" si="0"/>
        <v>753397</v>
      </c>
      <c r="J11" s="4" t="s">
        <v>4</v>
      </c>
      <c r="K11" s="4" t="s">
        <v>14</v>
      </c>
    </row>
    <row r="12" spans="1:11" outlineLevel="1" x14ac:dyDescent="0.25">
      <c r="B12" s="7">
        <v>45434</v>
      </c>
      <c r="C12" s="4" t="s">
        <v>155</v>
      </c>
      <c r="D12" s="4" t="s">
        <v>83</v>
      </c>
      <c r="E12" s="4" t="s">
        <v>35</v>
      </c>
      <c r="F12" s="9">
        <v>456160</v>
      </c>
      <c r="G12" s="8" t="s">
        <v>3</v>
      </c>
      <c r="H12" s="9">
        <v>36493</v>
      </c>
      <c r="I12" s="9">
        <f t="shared" si="0"/>
        <v>492653</v>
      </c>
      <c r="J12" s="4" t="s">
        <v>4</v>
      </c>
      <c r="K12" s="4" t="s">
        <v>14</v>
      </c>
    </row>
    <row r="13" spans="1:11" outlineLevel="1" x14ac:dyDescent="0.25">
      <c r="B13" s="7">
        <v>45440</v>
      </c>
      <c r="C13" s="4" t="s">
        <v>156</v>
      </c>
      <c r="D13" s="4" t="s">
        <v>83</v>
      </c>
      <c r="E13" s="4" t="s">
        <v>157</v>
      </c>
      <c r="F13" s="9">
        <v>826368</v>
      </c>
      <c r="G13" s="8" t="s">
        <v>3</v>
      </c>
      <c r="H13" s="9">
        <v>66109</v>
      </c>
      <c r="I13" s="9">
        <f t="shared" si="0"/>
        <v>892477</v>
      </c>
      <c r="J13" s="4" t="s">
        <v>4</v>
      </c>
      <c r="K13" s="4" t="s">
        <v>14</v>
      </c>
    </row>
    <row r="14" spans="1:11" outlineLevel="1" x14ac:dyDescent="0.25">
      <c r="B14" s="7">
        <v>45415</v>
      </c>
      <c r="C14" s="4" t="s">
        <v>115</v>
      </c>
      <c r="D14" s="4" t="s">
        <v>115</v>
      </c>
      <c r="E14" s="4" t="s">
        <v>158</v>
      </c>
      <c r="F14" s="9">
        <v>-263825</v>
      </c>
      <c r="G14" s="8" t="s">
        <v>3</v>
      </c>
      <c r="H14" s="9">
        <v>-21106</v>
      </c>
      <c r="I14" s="9">
        <f t="shared" si="0"/>
        <v>-284931</v>
      </c>
      <c r="J14" s="4" t="s">
        <v>4</v>
      </c>
      <c r="K14" s="4" t="s">
        <v>14</v>
      </c>
    </row>
    <row r="15" spans="1:11" outlineLevel="1" x14ac:dyDescent="0.25">
      <c r="B15" s="7">
        <v>45416</v>
      </c>
      <c r="C15" s="4" t="s">
        <v>115</v>
      </c>
      <c r="D15" s="4" t="s">
        <v>115</v>
      </c>
      <c r="E15" s="4" t="s">
        <v>132</v>
      </c>
      <c r="F15" s="9">
        <v>-194817</v>
      </c>
      <c r="G15" s="8" t="s">
        <v>3</v>
      </c>
      <c r="H15" s="9">
        <v>-15585</v>
      </c>
      <c r="I15" s="9">
        <f t="shared" si="0"/>
        <v>-210402</v>
      </c>
      <c r="J15" s="4" t="s">
        <v>4</v>
      </c>
      <c r="K15" s="4" t="s">
        <v>14</v>
      </c>
    </row>
    <row r="16" spans="1:11" outlineLevel="1" x14ac:dyDescent="0.25">
      <c r="B16" s="7">
        <v>45419</v>
      </c>
      <c r="C16" s="4" t="s">
        <v>115</v>
      </c>
      <c r="D16" s="4" t="s">
        <v>115</v>
      </c>
      <c r="E16" s="4" t="s">
        <v>159</v>
      </c>
      <c r="F16" s="9">
        <v>-394876</v>
      </c>
      <c r="G16" s="8" t="s">
        <v>3</v>
      </c>
      <c r="H16" s="9">
        <v>-31590</v>
      </c>
      <c r="I16" s="9">
        <f t="shared" si="0"/>
        <v>-426466</v>
      </c>
      <c r="J16" s="4" t="s">
        <v>4</v>
      </c>
      <c r="K16" s="4" t="s">
        <v>14</v>
      </c>
    </row>
    <row r="17" spans="2:11" outlineLevel="1" x14ac:dyDescent="0.25">
      <c r="B17" s="7">
        <v>45419</v>
      </c>
      <c r="C17" s="4" t="s">
        <v>115</v>
      </c>
      <c r="D17" s="4" t="s">
        <v>115</v>
      </c>
      <c r="E17" s="4" t="s">
        <v>138</v>
      </c>
      <c r="F17" s="9">
        <v>-105505</v>
      </c>
      <c r="G17" s="8" t="s">
        <v>3</v>
      </c>
      <c r="H17" s="9">
        <v>-8440</v>
      </c>
      <c r="I17" s="9">
        <f t="shared" si="0"/>
        <v>-113945</v>
      </c>
      <c r="J17" s="4" t="s">
        <v>4</v>
      </c>
      <c r="K17" s="4" t="s">
        <v>14</v>
      </c>
    </row>
    <row r="18" spans="2:11" outlineLevel="1" x14ac:dyDescent="0.25">
      <c r="B18" s="7">
        <v>45422</v>
      </c>
      <c r="C18" s="4" t="s">
        <v>115</v>
      </c>
      <c r="D18" s="4" t="s">
        <v>115</v>
      </c>
      <c r="E18" s="4" t="s">
        <v>125</v>
      </c>
      <c r="F18" s="9">
        <v>-89312</v>
      </c>
      <c r="G18" s="8" t="s">
        <v>3</v>
      </c>
      <c r="H18" s="9">
        <v>-7145</v>
      </c>
      <c r="I18" s="9">
        <f t="shared" si="0"/>
        <v>-96457</v>
      </c>
      <c r="J18" s="4" t="s">
        <v>4</v>
      </c>
      <c r="K18" s="4" t="s">
        <v>14</v>
      </c>
    </row>
    <row r="19" spans="2:11" outlineLevel="1" x14ac:dyDescent="0.25">
      <c r="B19" s="7">
        <v>45422</v>
      </c>
      <c r="C19" s="4" t="s">
        <v>115</v>
      </c>
      <c r="D19" s="4" t="s">
        <v>115</v>
      </c>
      <c r="E19" s="4" t="s">
        <v>160</v>
      </c>
      <c r="F19" s="9">
        <v>-313430</v>
      </c>
      <c r="G19" s="8" t="s">
        <v>3</v>
      </c>
      <c r="H19" s="9">
        <v>-25074</v>
      </c>
      <c r="I19" s="9">
        <f t="shared" si="0"/>
        <v>-338504</v>
      </c>
      <c r="J19" s="4" t="s">
        <v>4</v>
      </c>
      <c r="K19" s="4" t="s">
        <v>14</v>
      </c>
    </row>
    <row r="20" spans="2:11" outlineLevel="1" x14ac:dyDescent="0.25">
      <c r="B20" s="7">
        <v>45430</v>
      </c>
      <c r="C20" s="4" t="s">
        <v>115</v>
      </c>
      <c r="D20" s="4" t="s">
        <v>115</v>
      </c>
      <c r="E20" s="4" t="s">
        <v>161</v>
      </c>
      <c r="F20" s="9">
        <v>-105505</v>
      </c>
      <c r="G20" s="8" t="s">
        <v>3</v>
      </c>
      <c r="H20" s="9">
        <v>-8440</v>
      </c>
      <c r="I20" s="9">
        <f t="shared" si="0"/>
        <v>-113945</v>
      </c>
      <c r="J20" s="4" t="s">
        <v>4</v>
      </c>
      <c r="K20" s="4" t="s">
        <v>14</v>
      </c>
    </row>
    <row r="21" spans="2:11" outlineLevel="1" x14ac:dyDescent="0.25">
      <c r="B21" s="7">
        <v>45430</v>
      </c>
      <c r="C21" s="4" t="s">
        <v>115</v>
      </c>
      <c r="D21" s="4" t="s">
        <v>115</v>
      </c>
      <c r="E21" s="4" t="s">
        <v>120</v>
      </c>
      <c r="F21" s="9">
        <v>-447060</v>
      </c>
      <c r="G21" s="8" t="s">
        <v>3</v>
      </c>
      <c r="H21" s="9">
        <v>-35765</v>
      </c>
      <c r="I21" s="9">
        <f t="shared" si="0"/>
        <v>-482825</v>
      </c>
      <c r="J21" s="4" t="s">
        <v>4</v>
      </c>
      <c r="K21" s="4" t="s">
        <v>14</v>
      </c>
    </row>
    <row r="22" spans="2:11" x14ac:dyDescent="0.25">
      <c r="B22" s="27" t="s">
        <v>162</v>
      </c>
      <c r="E22" s="30" t="s">
        <v>38</v>
      </c>
      <c r="F22" s="28">
        <f>SUM(F4:F21)</f>
        <v>4198143</v>
      </c>
      <c r="H22" s="28">
        <f>SUM(H4:H21)</f>
        <v>335852</v>
      </c>
      <c r="I22" s="43">
        <f>SUM(I4:I21)</f>
        <v>4533995</v>
      </c>
    </row>
    <row r="23" spans="2:11" x14ac:dyDescent="0.25">
      <c r="E23" s="32" t="s">
        <v>182</v>
      </c>
      <c r="I23" s="33">
        <f>-F22*0.005</f>
        <v>-20990.715</v>
      </c>
    </row>
    <row r="24" spans="2:11" x14ac:dyDescent="0.25">
      <c r="E24" s="32" t="s">
        <v>40</v>
      </c>
      <c r="I24" s="33">
        <f>-I22*0.01</f>
        <v>-45339.950000000004</v>
      </c>
    </row>
    <row r="25" spans="2:11" x14ac:dyDescent="0.25">
      <c r="E25" s="32" t="s">
        <v>41</v>
      </c>
      <c r="I25" s="33">
        <f>-I22*0.01</f>
        <v>-45339.950000000004</v>
      </c>
    </row>
    <row r="26" spans="2:11" x14ac:dyDescent="0.25">
      <c r="E26" s="34" t="s">
        <v>42</v>
      </c>
      <c r="I26" s="35">
        <f>+SUM(I23:I25)</f>
        <v>-111670.61500000002</v>
      </c>
    </row>
    <row r="27" spans="2:11" x14ac:dyDescent="0.25">
      <c r="E27" s="36" t="s">
        <v>43</v>
      </c>
      <c r="I27" s="35">
        <f>+I22+I26</f>
        <v>4422324.3849999998</v>
      </c>
    </row>
  </sheetData>
  <mergeCells count="2">
    <mergeCell ref="A1:J1"/>
    <mergeCell ref="A2:J2"/>
  </mergeCells>
  <pageMargins left="0.28000000000000003" right="0.25" top="0.52" bottom="0.75" header="0.3" footer="0.3"/>
  <pageSetup scale="6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3"/>
  <sheetViews>
    <sheetView zoomScaleNormal="100" workbookViewId="0">
      <selection activeCell="K9" sqref="K9"/>
    </sheetView>
  </sheetViews>
  <sheetFormatPr defaultColWidth="8.85546875" defaultRowHeight="15" outlineLevelRow="1" x14ac:dyDescent="0.25"/>
  <cols>
    <col min="1" max="1" width="1.140625" customWidth="1"/>
    <col min="2" max="2" width="11.140625" style="1" customWidth="1"/>
    <col min="3" max="4" width="8.85546875" customWidth="1"/>
    <col min="5" max="5" width="11.28515625" customWidth="1"/>
    <col min="6" max="6" width="8.85546875" customWidth="1"/>
    <col min="7" max="7" width="31.28515625" customWidth="1"/>
    <col min="8" max="8" width="13.28515625" style="2" hidden="1" customWidth="1"/>
    <col min="9" max="9" width="8.85546875" hidden="1" customWidth="1"/>
    <col min="10" max="10" width="12.28515625" style="2" hidden="1" customWidth="1"/>
    <col min="11" max="11" width="11.7109375" customWidth="1"/>
  </cols>
  <sheetData>
    <row r="1" spans="1:11" ht="18.75" x14ac:dyDescent="0.3">
      <c r="A1" s="62" t="s">
        <v>29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x14ac:dyDescent="0.25">
      <c r="A2" s="63" t="s">
        <v>30</v>
      </c>
      <c r="B2" s="63"/>
      <c r="C2" s="63"/>
      <c r="D2" s="63"/>
      <c r="E2" s="63"/>
      <c r="F2" s="63"/>
      <c r="G2" s="63"/>
      <c r="H2" s="63"/>
      <c r="I2" s="63"/>
      <c r="J2" s="63"/>
    </row>
    <row r="3" spans="1:11" ht="32.65" customHeight="1" x14ac:dyDescent="0.25">
      <c r="B3" s="5" t="s">
        <v>2</v>
      </c>
      <c r="C3" s="3" t="s">
        <v>0</v>
      </c>
      <c r="D3" s="3" t="s">
        <v>13</v>
      </c>
      <c r="E3" s="3" t="s">
        <v>9</v>
      </c>
      <c r="F3" s="3" t="s">
        <v>6</v>
      </c>
      <c r="G3" s="3" t="s">
        <v>10</v>
      </c>
      <c r="H3" s="6" t="s">
        <v>7</v>
      </c>
      <c r="I3" s="3" t="s">
        <v>1</v>
      </c>
      <c r="J3" s="6" t="s">
        <v>11</v>
      </c>
      <c r="K3" s="29" t="s">
        <v>31</v>
      </c>
    </row>
    <row r="4" spans="1:11" outlineLevel="1" x14ac:dyDescent="0.25">
      <c r="B4" s="7">
        <v>45201</v>
      </c>
      <c r="C4" s="4" t="s">
        <v>32</v>
      </c>
      <c r="D4" s="4" t="s">
        <v>8</v>
      </c>
      <c r="E4" s="4" t="s">
        <v>4</v>
      </c>
      <c r="F4" s="4" t="s">
        <v>14</v>
      </c>
      <c r="G4" s="4" t="s">
        <v>5</v>
      </c>
      <c r="H4" s="9">
        <v>1105414</v>
      </c>
      <c r="I4" s="8" t="s">
        <v>3</v>
      </c>
      <c r="J4" s="9">
        <v>88433</v>
      </c>
      <c r="K4" s="9">
        <f>+J4+H4</f>
        <v>1193847</v>
      </c>
    </row>
    <row r="5" spans="1:11" outlineLevel="1" x14ac:dyDescent="0.25">
      <c r="B5" s="7">
        <v>45217</v>
      </c>
      <c r="C5" s="4" t="s">
        <v>33</v>
      </c>
      <c r="D5" s="4" t="s">
        <v>8</v>
      </c>
      <c r="E5" s="4" t="s">
        <v>4</v>
      </c>
      <c r="F5" s="4" t="s">
        <v>14</v>
      </c>
      <c r="G5" s="4" t="s">
        <v>15</v>
      </c>
      <c r="H5" s="9">
        <v>1944177</v>
      </c>
      <c r="I5" s="8" t="s">
        <v>3</v>
      </c>
      <c r="J5" s="9">
        <v>155534</v>
      </c>
      <c r="K5" s="9">
        <f t="shared" ref="K5:K7" si="0">+J5+H5</f>
        <v>2099711</v>
      </c>
    </row>
    <row r="6" spans="1:11" outlineLevel="1" x14ac:dyDescent="0.25">
      <c r="B6" s="7">
        <v>45222</v>
      </c>
      <c r="C6" s="4" t="s">
        <v>34</v>
      </c>
      <c r="D6" s="4" t="s">
        <v>8</v>
      </c>
      <c r="E6" s="4" t="s">
        <v>4</v>
      </c>
      <c r="F6" s="4" t="s">
        <v>14</v>
      </c>
      <c r="G6" s="4" t="s">
        <v>35</v>
      </c>
      <c r="H6" s="9">
        <v>856788</v>
      </c>
      <c r="I6" s="8" t="s">
        <v>3</v>
      </c>
      <c r="J6" s="9">
        <v>68543</v>
      </c>
      <c r="K6" s="9">
        <f t="shared" si="0"/>
        <v>925331</v>
      </c>
    </row>
    <row r="7" spans="1:11" outlineLevel="1" x14ac:dyDescent="0.25">
      <c r="B7" s="7">
        <v>45222</v>
      </c>
      <c r="C7" s="4" t="s">
        <v>36</v>
      </c>
      <c r="D7" s="4" t="s">
        <v>8</v>
      </c>
      <c r="E7" s="4" t="s">
        <v>4</v>
      </c>
      <c r="F7" s="4" t="s">
        <v>14</v>
      </c>
      <c r="G7" s="4" t="s">
        <v>37</v>
      </c>
      <c r="H7" s="9">
        <v>969350</v>
      </c>
      <c r="I7" s="8" t="s">
        <v>3</v>
      </c>
      <c r="J7" s="9">
        <v>77548</v>
      </c>
      <c r="K7" s="9">
        <f t="shared" si="0"/>
        <v>1046898</v>
      </c>
    </row>
    <row r="8" spans="1:11" x14ac:dyDescent="0.25">
      <c r="B8" s="27" t="s">
        <v>28</v>
      </c>
      <c r="G8" s="30" t="s">
        <v>38</v>
      </c>
      <c r="H8" s="28">
        <v>4875729</v>
      </c>
      <c r="J8" s="28">
        <v>390058</v>
      </c>
      <c r="K8" s="31">
        <f>+SUM(K4:K7)</f>
        <v>5265787</v>
      </c>
    </row>
    <row r="9" spans="1:11" x14ac:dyDescent="0.25">
      <c r="G9" s="32" t="s">
        <v>39</v>
      </c>
      <c r="K9" s="33">
        <f>-H8*0.005</f>
        <v>-24378.645</v>
      </c>
    </row>
    <row r="10" spans="1:11" x14ac:dyDescent="0.25">
      <c r="G10" s="32" t="s">
        <v>40</v>
      </c>
      <c r="K10" s="33">
        <f>-K8*0.01</f>
        <v>-52657.87</v>
      </c>
    </row>
    <row r="11" spans="1:11" x14ac:dyDescent="0.25">
      <c r="G11" s="32" t="s">
        <v>41</v>
      </c>
      <c r="K11" s="33">
        <f>-K8*0.01</f>
        <v>-52657.87</v>
      </c>
    </row>
    <row r="12" spans="1:11" x14ac:dyDescent="0.25">
      <c r="G12" s="34" t="s">
        <v>42</v>
      </c>
      <c r="K12" s="35">
        <f>+SUM(K9:K11)</f>
        <v>-129694.38500000001</v>
      </c>
    </row>
    <row r="13" spans="1:11" x14ac:dyDescent="0.25">
      <c r="G13" s="36" t="s">
        <v>43</v>
      </c>
      <c r="K13" s="35">
        <f>+K8+K12</f>
        <v>5136092.6150000002</v>
      </c>
    </row>
  </sheetData>
  <mergeCells count="2">
    <mergeCell ref="A1:K1"/>
    <mergeCell ref="A2:J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6"/>
  <sheetViews>
    <sheetView topLeftCell="A6" zoomScaleNormal="100" workbookViewId="0">
      <selection activeCell="H25" sqref="H25"/>
    </sheetView>
  </sheetViews>
  <sheetFormatPr defaultColWidth="9.140625" defaultRowHeight="15" outlineLevelRow="1" x14ac:dyDescent="0.25"/>
  <cols>
    <col min="1" max="1" width="14.28515625" style="1" customWidth="1"/>
    <col min="2" max="3" width="11.42578125" customWidth="1"/>
    <col min="4" max="4" width="57.140625" customWidth="1"/>
    <col min="5" max="5" width="17.140625" style="2" customWidth="1"/>
    <col min="6" max="6" width="11.42578125" customWidth="1"/>
    <col min="7" max="8" width="15.7109375" style="2" customWidth="1"/>
    <col min="9" max="9" width="50" customWidth="1"/>
    <col min="10" max="10" width="21.42578125" customWidth="1"/>
  </cols>
  <sheetData>
    <row r="1" spans="1:10" ht="18.75" x14ac:dyDescent="0.3">
      <c r="A1" s="64" t="s">
        <v>12</v>
      </c>
      <c r="B1" s="64"/>
      <c r="C1" s="64"/>
      <c r="D1" s="64"/>
      <c r="E1" s="64"/>
      <c r="F1" s="64"/>
      <c r="G1" s="64"/>
      <c r="H1" s="64"/>
      <c r="I1" s="64"/>
    </row>
    <row r="2" spans="1:10" ht="18.75" x14ac:dyDescent="0.3">
      <c r="A2" s="64" t="s">
        <v>124</v>
      </c>
      <c r="B2" s="64"/>
      <c r="C2" s="64"/>
      <c r="D2" s="64"/>
      <c r="E2" s="64"/>
      <c r="F2" s="64"/>
      <c r="G2" s="64"/>
      <c r="H2" s="64"/>
      <c r="I2" s="64"/>
    </row>
    <row r="3" spans="1:10" ht="24.75" customHeight="1" x14ac:dyDescent="0.25">
      <c r="A3" s="5" t="s">
        <v>2</v>
      </c>
      <c r="B3" s="3" t="s">
        <v>0</v>
      </c>
      <c r="C3" s="3" t="s">
        <v>13</v>
      </c>
      <c r="D3" s="3" t="s">
        <v>10</v>
      </c>
      <c r="E3" s="6" t="s">
        <v>7</v>
      </c>
      <c r="F3" s="3" t="s">
        <v>1</v>
      </c>
      <c r="G3" s="6" t="s">
        <v>11</v>
      </c>
      <c r="H3" s="6" t="s">
        <v>31</v>
      </c>
      <c r="I3" s="3" t="s">
        <v>9</v>
      </c>
      <c r="J3" s="3" t="s">
        <v>6</v>
      </c>
    </row>
    <row r="4" spans="1:10" outlineLevel="1" x14ac:dyDescent="0.25">
      <c r="A4" s="7">
        <v>45392</v>
      </c>
      <c r="B4" s="4" t="s">
        <v>126</v>
      </c>
      <c r="C4" s="4" t="s">
        <v>83</v>
      </c>
      <c r="D4" s="4" t="s">
        <v>113</v>
      </c>
      <c r="E4" s="9">
        <v>614481</v>
      </c>
      <c r="F4" s="8" t="s">
        <v>3</v>
      </c>
      <c r="G4" s="9">
        <v>49158</v>
      </c>
      <c r="H4" s="9">
        <f>+E4+G4</f>
        <v>663639</v>
      </c>
      <c r="I4" s="4" t="s">
        <v>4</v>
      </c>
      <c r="J4" s="4" t="s">
        <v>14</v>
      </c>
    </row>
    <row r="5" spans="1:10" outlineLevel="1" x14ac:dyDescent="0.25">
      <c r="A5" s="7">
        <v>45392</v>
      </c>
      <c r="B5" s="4" t="s">
        <v>127</v>
      </c>
      <c r="C5" s="4" t="s">
        <v>83</v>
      </c>
      <c r="D5" s="4" t="s">
        <v>54</v>
      </c>
      <c r="E5" s="9">
        <v>293254</v>
      </c>
      <c r="F5" s="8" t="s">
        <v>3</v>
      </c>
      <c r="G5" s="9">
        <v>23460</v>
      </c>
      <c r="H5" s="9">
        <f t="shared" ref="H5:H20" si="0">+E5+G5</f>
        <v>316714</v>
      </c>
      <c r="I5" s="4" t="s">
        <v>4</v>
      </c>
      <c r="J5" s="4" t="s">
        <v>14</v>
      </c>
    </row>
    <row r="6" spans="1:10" outlineLevel="1" x14ac:dyDescent="0.25">
      <c r="A6" s="7">
        <v>45392</v>
      </c>
      <c r="B6" s="4" t="s">
        <v>128</v>
      </c>
      <c r="C6" s="4" t="s">
        <v>83</v>
      </c>
      <c r="D6" s="4" t="s">
        <v>35</v>
      </c>
      <c r="E6" s="9">
        <v>419062</v>
      </c>
      <c r="F6" s="8" t="s">
        <v>3</v>
      </c>
      <c r="G6" s="9">
        <v>33525</v>
      </c>
      <c r="H6" s="9">
        <f t="shared" si="0"/>
        <v>452587</v>
      </c>
      <c r="I6" s="4" t="s">
        <v>4</v>
      </c>
      <c r="J6" s="4" t="s">
        <v>14</v>
      </c>
    </row>
    <row r="7" spans="1:10" outlineLevel="1" x14ac:dyDescent="0.25">
      <c r="A7" s="7">
        <v>45392</v>
      </c>
      <c r="B7" s="4" t="s">
        <v>129</v>
      </c>
      <c r="C7" s="4" t="s">
        <v>83</v>
      </c>
      <c r="D7" s="4" t="s">
        <v>64</v>
      </c>
      <c r="E7" s="9">
        <v>706149</v>
      </c>
      <c r="F7" s="8" t="s">
        <v>3</v>
      </c>
      <c r="G7" s="9">
        <v>56492</v>
      </c>
      <c r="H7" s="9">
        <f t="shared" si="0"/>
        <v>762641</v>
      </c>
      <c r="I7" s="4" t="s">
        <v>4</v>
      </c>
      <c r="J7" s="4" t="s">
        <v>14</v>
      </c>
    </row>
    <row r="8" spans="1:10" outlineLevel="1" x14ac:dyDescent="0.25">
      <c r="A8" s="7">
        <v>45392</v>
      </c>
      <c r="B8" s="4" t="s">
        <v>130</v>
      </c>
      <c r="C8" s="4" t="s">
        <v>83</v>
      </c>
      <c r="D8" s="4" t="s">
        <v>75</v>
      </c>
      <c r="E8" s="9">
        <v>594199</v>
      </c>
      <c r="F8" s="8" t="s">
        <v>3</v>
      </c>
      <c r="G8" s="9">
        <v>47536</v>
      </c>
      <c r="H8" s="9">
        <f t="shared" si="0"/>
        <v>641735</v>
      </c>
      <c r="I8" s="4" t="s">
        <v>4</v>
      </c>
      <c r="J8" s="4" t="s">
        <v>14</v>
      </c>
    </row>
    <row r="9" spans="1:10" outlineLevel="1" x14ac:dyDescent="0.25">
      <c r="A9" s="7">
        <v>45407</v>
      </c>
      <c r="B9" s="4" t="s">
        <v>133</v>
      </c>
      <c r="C9" s="4" t="s">
        <v>83</v>
      </c>
      <c r="D9" s="4" t="s">
        <v>134</v>
      </c>
      <c r="E9" s="9">
        <v>1106907</v>
      </c>
      <c r="F9" s="8" t="s">
        <v>3</v>
      </c>
      <c r="G9" s="9">
        <v>88553</v>
      </c>
      <c r="H9" s="9">
        <f t="shared" si="0"/>
        <v>1195460</v>
      </c>
      <c r="I9" s="4" t="s">
        <v>4</v>
      </c>
      <c r="J9" s="4" t="s">
        <v>14</v>
      </c>
    </row>
    <row r="10" spans="1:10" outlineLevel="1" x14ac:dyDescent="0.25">
      <c r="A10" s="7">
        <v>45407</v>
      </c>
      <c r="B10" s="4" t="s">
        <v>135</v>
      </c>
      <c r="C10" s="4" t="s">
        <v>83</v>
      </c>
      <c r="D10" s="4" t="s">
        <v>136</v>
      </c>
      <c r="E10" s="9">
        <v>838971</v>
      </c>
      <c r="F10" s="8" t="s">
        <v>3</v>
      </c>
      <c r="G10" s="9">
        <v>67118</v>
      </c>
      <c r="H10" s="9">
        <f t="shared" si="0"/>
        <v>906089</v>
      </c>
      <c r="I10" s="4" t="s">
        <v>4</v>
      </c>
      <c r="J10" s="4" t="s">
        <v>14</v>
      </c>
    </row>
    <row r="11" spans="1:10" outlineLevel="1" x14ac:dyDescent="0.25">
      <c r="A11" s="7">
        <v>45384</v>
      </c>
      <c r="B11" s="4" t="s">
        <v>115</v>
      </c>
      <c r="C11" s="4" t="s">
        <v>115</v>
      </c>
      <c r="D11" s="4" t="s">
        <v>125</v>
      </c>
      <c r="E11" s="9">
        <v>-337654</v>
      </c>
      <c r="F11" s="8" t="s">
        <v>3</v>
      </c>
      <c r="G11" s="9">
        <v>-27013</v>
      </c>
      <c r="H11" s="9">
        <f t="shared" si="0"/>
        <v>-364667</v>
      </c>
      <c r="I11" s="4" t="s">
        <v>4</v>
      </c>
      <c r="J11" s="4" t="s">
        <v>14</v>
      </c>
    </row>
    <row r="12" spans="1:10" outlineLevel="1" x14ac:dyDescent="0.25">
      <c r="A12" s="7">
        <v>45385</v>
      </c>
      <c r="B12" s="4"/>
      <c r="C12" s="4"/>
      <c r="D12" s="4" t="s">
        <v>137</v>
      </c>
      <c r="E12" s="9">
        <v>-163503</v>
      </c>
      <c r="F12" s="8" t="s">
        <v>3</v>
      </c>
      <c r="G12" s="9">
        <v>-13080</v>
      </c>
      <c r="H12" s="9">
        <f t="shared" si="0"/>
        <v>-176583</v>
      </c>
      <c r="I12" s="4" t="s">
        <v>4</v>
      </c>
      <c r="J12" s="4" t="s">
        <v>14</v>
      </c>
    </row>
    <row r="13" spans="1:10" outlineLevel="1" x14ac:dyDescent="0.25">
      <c r="A13" s="7">
        <v>45385</v>
      </c>
      <c r="B13" s="4"/>
      <c r="C13" s="4"/>
      <c r="D13" s="4" t="s">
        <v>132</v>
      </c>
      <c r="E13" s="9">
        <v>-180263</v>
      </c>
      <c r="F13" s="8" t="s">
        <v>3</v>
      </c>
      <c r="G13" s="9">
        <v>-14421</v>
      </c>
      <c r="H13" s="9">
        <f t="shared" si="0"/>
        <v>-194684</v>
      </c>
      <c r="I13" s="4" t="s">
        <v>4</v>
      </c>
      <c r="J13" s="4" t="s">
        <v>14</v>
      </c>
    </row>
    <row r="14" spans="1:10" outlineLevel="1" x14ac:dyDescent="0.25">
      <c r="A14" s="7">
        <v>45392</v>
      </c>
      <c r="B14" s="4" t="s">
        <v>115</v>
      </c>
      <c r="C14" s="4" t="s">
        <v>115</v>
      </c>
      <c r="D14" s="4" t="s">
        <v>138</v>
      </c>
      <c r="E14" s="9">
        <v>-211010</v>
      </c>
      <c r="F14" s="8" t="s">
        <v>3</v>
      </c>
      <c r="G14" s="9">
        <v>-16881</v>
      </c>
      <c r="H14" s="9">
        <f t="shared" si="0"/>
        <v>-227891</v>
      </c>
      <c r="I14" s="4" t="s">
        <v>4</v>
      </c>
      <c r="J14" s="4" t="s">
        <v>14</v>
      </c>
    </row>
    <row r="15" spans="1:10" outlineLevel="1" x14ac:dyDescent="0.25">
      <c r="A15" s="7">
        <v>45392</v>
      </c>
      <c r="D15" s="4" t="s">
        <v>118</v>
      </c>
      <c r="E15" s="9">
        <v>-236693</v>
      </c>
      <c r="F15" s="8" t="s">
        <v>3</v>
      </c>
      <c r="G15" s="9">
        <v>-18935</v>
      </c>
      <c r="H15" s="9">
        <f t="shared" si="0"/>
        <v>-255628</v>
      </c>
      <c r="I15" s="4" t="s">
        <v>4</v>
      </c>
      <c r="J15" s="4" t="s">
        <v>14</v>
      </c>
    </row>
    <row r="16" spans="1:10" outlineLevel="1" x14ac:dyDescent="0.25">
      <c r="A16" s="7">
        <v>45393</v>
      </c>
      <c r="B16" s="4" t="s">
        <v>115</v>
      </c>
      <c r="C16" s="4" t="s">
        <v>115</v>
      </c>
      <c r="D16" s="4" t="s">
        <v>121</v>
      </c>
      <c r="E16" s="9">
        <v>-170858</v>
      </c>
      <c r="F16" s="8" t="s">
        <v>3</v>
      </c>
      <c r="G16" s="9">
        <v>-13669</v>
      </c>
      <c r="H16" s="9">
        <f t="shared" si="0"/>
        <v>-184527</v>
      </c>
      <c r="I16" s="4" t="s">
        <v>4</v>
      </c>
      <c r="J16" s="4" t="s">
        <v>14</v>
      </c>
    </row>
    <row r="17" spans="1:10" outlineLevel="1" x14ac:dyDescent="0.25">
      <c r="A17" s="7">
        <v>45395</v>
      </c>
      <c r="B17" s="4" t="s">
        <v>115</v>
      </c>
      <c r="C17" s="4" t="s">
        <v>115</v>
      </c>
      <c r="D17" s="4" t="s">
        <v>131</v>
      </c>
      <c r="E17" s="9">
        <v>-178640</v>
      </c>
      <c r="F17" s="8" t="s">
        <v>3</v>
      </c>
      <c r="G17" s="9">
        <v>-14292</v>
      </c>
      <c r="H17" s="9">
        <f t="shared" si="0"/>
        <v>-192932</v>
      </c>
      <c r="I17" s="4" t="s">
        <v>4</v>
      </c>
      <c r="J17" s="4" t="s">
        <v>14</v>
      </c>
    </row>
    <row r="18" spans="1:10" outlineLevel="1" x14ac:dyDescent="0.25">
      <c r="A18" s="7">
        <v>45398</v>
      </c>
      <c r="B18" s="4" t="s">
        <v>115</v>
      </c>
      <c r="C18" s="4" t="s">
        <v>115</v>
      </c>
      <c r="D18" s="4" t="s">
        <v>118</v>
      </c>
      <c r="E18" s="9">
        <v>-173994</v>
      </c>
      <c r="F18" s="8" t="s">
        <v>3</v>
      </c>
      <c r="G18" s="9">
        <v>-13920</v>
      </c>
      <c r="H18" s="9">
        <f t="shared" si="0"/>
        <v>-187914</v>
      </c>
      <c r="I18" s="4" t="s">
        <v>4</v>
      </c>
      <c r="J18" s="4" t="s">
        <v>14</v>
      </c>
    </row>
    <row r="19" spans="1:10" outlineLevel="1" x14ac:dyDescent="0.25">
      <c r="A19" s="7">
        <v>45399</v>
      </c>
      <c r="B19" s="4" t="s">
        <v>115</v>
      </c>
      <c r="C19" s="4" t="s">
        <v>115</v>
      </c>
      <c r="D19" s="4" t="s">
        <v>132</v>
      </c>
      <c r="E19" s="9">
        <v>-211010</v>
      </c>
      <c r="F19" s="8" t="s">
        <v>3</v>
      </c>
      <c r="G19" s="9">
        <v>-16882</v>
      </c>
      <c r="H19" s="9">
        <f t="shared" si="0"/>
        <v>-227892</v>
      </c>
      <c r="I19" s="4" t="s">
        <v>4</v>
      </c>
      <c r="J19" s="4" t="s">
        <v>14</v>
      </c>
    </row>
    <row r="20" spans="1:10" outlineLevel="1" x14ac:dyDescent="0.25">
      <c r="A20" s="7">
        <v>45401</v>
      </c>
      <c r="B20" s="4" t="s">
        <v>115</v>
      </c>
      <c r="C20" s="4" t="s">
        <v>115</v>
      </c>
      <c r="D20" s="4" t="s">
        <v>125</v>
      </c>
      <c r="E20" s="9">
        <v>-301763</v>
      </c>
      <c r="F20" s="8" t="s">
        <v>3</v>
      </c>
      <c r="G20" s="9">
        <v>-24141</v>
      </c>
      <c r="H20" s="9">
        <f t="shared" si="0"/>
        <v>-325904</v>
      </c>
      <c r="I20" s="4" t="s">
        <v>4</v>
      </c>
      <c r="J20" s="4" t="s">
        <v>14</v>
      </c>
    </row>
    <row r="21" spans="1:10" x14ac:dyDescent="0.25">
      <c r="A21" s="27" t="s">
        <v>139</v>
      </c>
      <c r="D21" s="30" t="s">
        <v>38</v>
      </c>
      <c r="E21" s="28">
        <f>SUM(E4:E20)</f>
        <v>2407635</v>
      </c>
      <c r="G21" s="28">
        <f>SUM(G4:G20)</f>
        <v>192608</v>
      </c>
      <c r="H21" s="28">
        <f>SUM(H4:H20)</f>
        <v>2600243</v>
      </c>
    </row>
    <row r="22" spans="1:10" x14ac:dyDescent="0.25">
      <c r="D22" s="32" t="s">
        <v>102</v>
      </c>
      <c r="H22" s="33">
        <f>-E21*0.005</f>
        <v>-12038.175000000001</v>
      </c>
    </row>
    <row r="23" spans="1:10" x14ac:dyDescent="0.25">
      <c r="D23" s="32" t="s">
        <v>40</v>
      </c>
      <c r="H23" s="33">
        <f>-H21*0.01</f>
        <v>-26002.43</v>
      </c>
    </row>
    <row r="24" spans="1:10" x14ac:dyDescent="0.25">
      <c r="D24" s="32" t="s">
        <v>41</v>
      </c>
      <c r="H24" s="33">
        <f>-H21*0.01</f>
        <v>-26002.43</v>
      </c>
    </row>
    <row r="25" spans="1:10" x14ac:dyDescent="0.25">
      <c r="D25" s="34" t="s">
        <v>42</v>
      </c>
      <c r="H25" s="35">
        <f>+SUM(H22:H24)</f>
        <v>-64043.035000000003</v>
      </c>
    </row>
    <row r="26" spans="1:10" x14ac:dyDescent="0.25">
      <c r="D26" s="36" t="s">
        <v>43</v>
      </c>
      <c r="H26" s="35">
        <f>+H21+H25</f>
        <v>2536199.9649999999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9"/>
  <sheetViews>
    <sheetView zoomScaleNormal="100" workbookViewId="0">
      <selection activeCell="K13" sqref="K13"/>
    </sheetView>
  </sheetViews>
  <sheetFormatPr defaultColWidth="9.140625" defaultRowHeight="15" outlineLevelRow="1" x14ac:dyDescent="0.25"/>
  <cols>
    <col min="1" max="1" width="1.42578125" customWidth="1"/>
    <col min="2" max="2" width="14.28515625" style="1" customWidth="1"/>
    <col min="3" max="6" width="11.42578125" customWidth="1"/>
    <col min="7" max="7" width="57.140625" customWidth="1"/>
    <col min="8" max="8" width="17.140625" style="2" customWidth="1"/>
    <col min="9" max="9" width="11.42578125" customWidth="1"/>
    <col min="10" max="10" width="15.7109375" style="2" customWidth="1"/>
    <col min="11" max="11" width="16.7109375" customWidth="1"/>
    <col min="12" max="12" width="21.42578125" customWidth="1"/>
  </cols>
  <sheetData>
    <row r="1" spans="1:11" ht="18.75" x14ac:dyDescent="0.3">
      <c r="A1" s="64" t="s">
        <v>12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x14ac:dyDescent="0.25">
      <c r="A2" s="65" t="s">
        <v>110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24.75" customHeight="1" x14ac:dyDescent="0.25">
      <c r="B3" s="5" t="s">
        <v>2</v>
      </c>
      <c r="C3" s="3" t="s">
        <v>0</v>
      </c>
      <c r="D3" s="3" t="s">
        <v>13</v>
      </c>
      <c r="E3" s="3" t="s">
        <v>9</v>
      </c>
      <c r="F3" s="3" t="s">
        <v>6</v>
      </c>
      <c r="G3" s="3" t="s">
        <v>10</v>
      </c>
      <c r="H3" s="6" t="s">
        <v>7</v>
      </c>
      <c r="I3" s="3" t="s">
        <v>1</v>
      </c>
      <c r="J3" s="6" t="s">
        <v>11</v>
      </c>
      <c r="K3" s="6" t="s">
        <v>31</v>
      </c>
    </row>
    <row r="4" spans="1:11" outlineLevel="1" x14ac:dyDescent="0.25">
      <c r="B4" s="7">
        <v>45359</v>
      </c>
      <c r="C4" s="4" t="s">
        <v>111</v>
      </c>
      <c r="D4" s="4" t="s">
        <v>83</v>
      </c>
      <c r="E4" s="4" t="s">
        <v>4</v>
      </c>
      <c r="F4" s="4" t="s">
        <v>14</v>
      </c>
      <c r="G4" s="4" t="s">
        <v>75</v>
      </c>
      <c r="H4" s="9">
        <v>399509</v>
      </c>
      <c r="I4" s="8" t="s">
        <v>3</v>
      </c>
      <c r="J4" s="9">
        <v>31961</v>
      </c>
      <c r="K4" s="9">
        <f>+H4+J4</f>
        <v>431470</v>
      </c>
    </row>
    <row r="5" spans="1:11" outlineLevel="1" x14ac:dyDescent="0.25">
      <c r="B5" s="7">
        <v>45369</v>
      </c>
      <c r="C5" s="4" t="s">
        <v>112</v>
      </c>
      <c r="D5" s="4" t="s">
        <v>83</v>
      </c>
      <c r="E5" s="4" t="s">
        <v>4</v>
      </c>
      <c r="F5" s="4" t="s">
        <v>14</v>
      </c>
      <c r="G5" s="4" t="s">
        <v>113</v>
      </c>
      <c r="H5" s="9">
        <v>578735</v>
      </c>
      <c r="I5" s="8" t="s">
        <v>3</v>
      </c>
      <c r="J5" s="9">
        <v>46299</v>
      </c>
      <c r="K5" s="9">
        <f>+H5+J5</f>
        <v>625034</v>
      </c>
    </row>
    <row r="6" spans="1:11" outlineLevel="1" x14ac:dyDescent="0.25">
      <c r="B6" s="7">
        <v>45369</v>
      </c>
      <c r="C6" s="4" t="s">
        <v>114</v>
      </c>
      <c r="D6" s="4" t="s">
        <v>83</v>
      </c>
      <c r="E6" s="4" t="s">
        <v>4</v>
      </c>
      <c r="F6" s="4" t="s">
        <v>14</v>
      </c>
      <c r="G6" s="4" t="s">
        <v>54</v>
      </c>
      <c r="H6" s="9">
        <v>578735</v>
      </c>
      <c r="I6" s="8" t="s">
        <v>3</v>
      </c>
      <c r="J6" s="9">
        <v>46299</v>
      </c>
      <c r="K6" s="9">
        <f>+H6+J6</f>
        <v>625034</v>
      </c>
    </row>
    <row r="7" spans="1:11" outlineLevel="1" x14ac:dyDescent="0.25">
      <c r="B7" s="7">
        <v>45369</v>
      </c>
      <c r="C7" s="4" t="s">
        <v>115</v>
      </c>
      <c r="D7" s="4" t="s">
        <v>115</v>
      </c>
      <c r="E7" s="4" t="s">
        <v>4</v>
      </c>
      <c r="F7" s="4" t="s">
        <v>14</v>
      </c>
      <c r="G7" s="4" t="s">
        <v>116</v>
      </c>
      <c r="H7" s="9">
        <v>-196257</v>
      </c>
      <c r="I7" s="8" t="s">
        <v>3</v>
      </c>
      <c r="J7" s="9">
        <v>-15701</v>
      </c>
      <c r="K7" s="9">
        <f>+H7+J7</f>
        <v>-211958</v>
      </c>
    </row>
    <row r="8" spans="1:11" outlineLevel="1" x14ac:dyDescent="0.25">
      <c r="B8" s="40">
        <v>45376</v>
      </c>
      <c r="C8" s="39"/>
      <c r="D8" s="39"/>
      <c r="E8" s="4" t="s">
        <v>4</v>
      </c>
      <c r="F8" s="4" t="s">
        <v>14</v>
      </c>
      <c r="G8" s="41" t="s">
        <v>117</v>
      </c>
      <c r="H8" s="42">
        <v>-246027</v>
      </c>
      <c r="I8" s="8" t="s">
        <v>3</v>
      </c>
      <c r="J8" s="42">
        <v>-19682</v>
      </c>
      <c r="K8" s="9">
        <f t="shared" ref="K8:K13" si="0">+H8+J8</f>
        <v>-265709</v>
      </c>
    </row>
    <row r="9" spans="1:11" outlineLevel="1" x14ac:dyDescent="0.25">
      <c r="B9" s="40">
        <v>45376</v>
      </c>
      <c r="C9" s="39"/>
      <c r="D9" s="39"/>
      <c r="E9" s="4" t="s">
        <v>4</v>
      </c>
      <c r="F9" s="4" t="s">
        <v>14</v>
      </c>
      <c r="G9" s="41" t="s">
        <v>118</v>
      </c>
      <c r="H9" s="42">
        <v>-416478</v>
      </c>
      <c r="I9" s="8" t="s">
        <v>3</v>
      </c>
      <c r="J9" s="42">
        <v>-33318</v>
      </c>
      <c r="K9" s="9">
        <f t="shared" si="0"/>
        <v>-449796</v>
      </c>
    </row>
    <row r="10" spans="1:11" outlineLevel="1" x14ac:dyDescent="0.25">
      <c r="B10" s="40">
        <v>45376</v>
      </c>
      <c r="C10" s="39"/>
      <c r="D10" s="39"/>
      <c r="E10" s="4" t="s">
        <v>4</v>
      </c>
      <c r="F10" s="4" t="s">
        <v>14</v>
      </c>
      <c r="G10" s="41" t="s">
        <v>119</v>
      </c>
      <c r="H10" s="42">
        <v>-89312</v>
      </c>
      <c r="I10" s="8" t="s">
        <v>3</v>
      </c>
      <c r="J10" s="42">
        <v>-7145</v>
      </c>
      <c r="K10" s="9">
        <f t="shared" si="0"/>
        <v>-96457</v>
      </c>
    </row>
    <row r="11" spans="1:11" outlineLevel="1" x14ac:dyDescent="0.25">
      <c r="B11" s="40">
        <v>45378</v>
      </c>
      <c r="C11" s="39"/>
      <c r="D11" s="39"/>
      <c r="E11" s="4" t="s">
        <v>4</v>
      </c>
      <c r="F11" s="4" t="s">
        <v>14</v>
      </c>
      <c r="G11" s="41" t="s">
        <v>120</v>
      </c>
      <c r="H11" s="42">
        <v>-263660</v>
      </c>
      <c r="I11" s="8" t="s">
        <v>3</v>
      </c>
      <c r="J11" s="42">
        <v>-21093</v>
      </c>
      <c r="K11" s="9">
        <f t="shared" si="0"/>
        <v>-284753</v>
      </c>
    </row>
    <row r="12" spans="1:11" outlineLevel="1" x14ac:dyDescent="0.25">
      <c r="B12" s="40">
        <v>45378</v>
      </c>
      <c r="C12" s="39"/>
      <c r="D12" s="39"/>
      <c r="E12" s="4" t="s">
        <v>4</v>
      </c>
      <c r="F12" s="4" t="s">
        <v>14</v>
      </c>
      <c r="G12" s="41" t="s">
        <v>121</v>
      </c>
      <c r="H12" s="42">
        <v>-709080</v>
      </c>
      <c r="I12" s="8" t="s">
        <v>3</v>
      </c>
      <c r="J12" s="42">
        <v>-56727</v>
      </c>
      <c r="K12" s="9">
        <f t="shared" si="0"/>
        <v>-765807</v>
      </c>
    </row>
    <row r="13" spans="1:11" outlineLevel="1" x14ac:dyDescent="0.25">
      <c r="B13" s="40">
        <v>45378</v>
      </c>
      <c r="C13" s="39"/>
      <c r="D13" s="39"/>
      <c r="E13" s="4" t="s">
        <v>4</v>
      </c>
      <c r="F13" s="4" t="s">
        <v>14</v>
      </c>
      <c r="G13" s="41" t="s">
        <v>122</v>
      </c>
      <c r="H13" s="42">
        <v>-315069</v>
      </c>
      <c r="I13" s="8" t="s">
        <v>3</v>
      </c>
      <c r="J13" s="42">
        <v>-25206</v>
      </c>
      <c r="K13" s="9">
        <f t="shared" si="0"/>
        <v>-340275</v>
      </c>
    </row>
    <row r="14" spans="1:11" x14ac:dyDescent="0.25">
      <c r="B14" s="27" t="s">
        <v>123</v>
      </c>
      <c r="G14" s="30" t="s">
        <v>38</v>
      </c>
      <c r="H14" s="31">
        <f>SUM(H4:H13)</f>
        <v>-678904</v>
      </c>
      <c r="I14" s="38"/>
      <c r="J14" s="31">
        <f>SUM(J4:J13)</f>
        <v>-54313</v>
      </c>
      <c r="K14" s="31">
        <f>SUM(K4:K13)</f>
        <v>-733217</v>
      </c>
    </row>
    <row r="15" spans="1:11" x14ac:dyDescent="0.25">
      <c r="G15" s="32" t="s">
        <v>102</v>
      </c>
      <c r="K15" s="33">
        <v>0</v>
      </c>
    </row>
    <row r="16" spans="1:11" x14ac:dyDescent="0.25">
      <c r="G16" s="32" t="s">
        <v>40</v>
      </c>
      <c r="K16" s="33">
        <v>0</v>
      </c>
    </row>
    <row r="17" spans="7:11" x14ac:dyDescent="0.25">
      <c r="G17" s="32" t="s">
        <v>41</v>
      </c>
      <c r="K17" s="33">
        <v>0</v>
      </c>
    </row>
    <row r="18" spans="7:11" x14ac:dyDescent="0.25">
      <c r="G18" s="34" t="s">
        <v>42</v>
      </c>
      <c r="K18" s="35">
        <f>+SUM(K15:K17)</f>
        <v>0</v>
      </c>
    </row>
    <row r="19" spans="7:11" x14ac:dyDescent="0.25">
      <c r="G19" s="36" t="s">
        <v>43</v>
      </c>
      <c r="K19" s="35">
        <f>+K14+K18</f>
        <v>-733217</v>
      </c>
    </row>
  </sheetData>
  <mergeCells count="2">
    <mergeCell ref="A1:K1"/>
    <mergeCell ref="A2:K2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2"/>
  <sheetViews>
    <sheetView zoomScaleNormal="100" workbookViewId="0">
      <selection activeCell="K8" sqref="K8"/>
    </sheetView>
  </sheetViews>
  <sheetFormatPr defaultColWidth="9.140625" defaultRowHeight="15" outlineLevelRow="1" x14ac:dyDescent="0.25"/>
  <cols>
    <col min="1" max="1" width="1.42578125" customWidth="1"/>
    <col min="2" max="2" width="14.28515625" style="1" customWidth="1"/>
    <col min="3" max="6" width="11.42578125" customWidth="1"/>
    <col min="7" max="7" width="57.140625" customWidth="1"/>
    <col min="8" max="8" width="17.140625" style="2" customWidth="1"/>
    <col min="9" max="9" width="11.42578125" customWidth="1"/>
    <col min="10" max="10" width="15.7109375" style="2" customWidth="1"/>
    <col min="11" max="11" width="16.7109375" customWidth="1"/>
    <col min="12" max="12" width="21.42578125" customWidth="1"/>
  </cols>
  <sheetData>
    <row r="1" spans="1:11" ht="18.75" x14ac:dyDescent="0.3">
      <c r="A1" s="64" t="s">
        <v>12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x14ac:dyDescent="0.25">
      <c r="A2" s="65" t="s">
        <v>109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24.75" customHeight="1" x14ac:dyDescent="0.25">
      <c r="B3" s="5" t="s">
        <v>2</v>
      </c>
      <c r="C3" s="3" t="s">
        <v>0</v>
      </c>
      <c r="D3" s="3" t="s">
        <v>13</v>
      </c>
      <c r="E3" s="3" t="s">
        <v>9</v>
      </c>
      <c r="F3" s="3" t="s">
        <v>6</v>
      </c>
      <c r="G3" s="3" t="s">
        <v>10</v>
      </c>
      <c r="H3" s="6" t="s">
        <v>7</v>
      </c>
      <c r="I3" s="3" t="s">
        <v>1</v>
      </c>
      <c r="J3" s="6" t="s">
        <v>11</v>
      </c>
      <c r="K3" s="6" t="s">
        <v>31</v>
      </c>
    </row>
    <row r="4" spans="1:11" outlineLevel="1" x14ac:dyDescent="0.25">
      <c r="B4" s="7">
        <v>45323</v>
      </c>
      <c r="C4" s="4" t="s">
        <v>104</v>
      </c>
      <c r="D4" s="4" t="s">
        <v>83</v>
      </c>
      <c r="E4" s="4" t="s">
        <v>4</v>
      </c>
      <c r="F4" s="4" t="s">
        <v>14</v>
      </c>
      <c r="G4" s="4" t="s">
        <v>105</v>
      </c>
      <c r="H4" s="9">
        <v>2880270</v>
      </c>
      <c r="I4" s="8" t="s">
        <v>3</v>
      </c>
      <c r="J4" s="9">
        <v>230422</v>
      </c>
      <c r="K4" s="9">
        <f>+H4+J4</f>
        <v>3110692</v>
      </c>
    </row>
    <row r="5" spans="1:11" outlineLevel="1" x14ac:dyDescent="0.25">
      <c r="B5" s="7">
        <v>45323</v>
      </c>
      <c r="C5" s="4" t="s">
        <v>106</v>
      </c>
      <c r="D5" s="4" t="s">
        <v>83</v>
      </c>
      <c r="E5" s="4" t="s">
        <v>4</v>
      </c>
      <c r="F5" s="4" t="s">
        <v>14</v>
      </c>
      <c r="G5" s="4" t="s">
        <v>92</v>
      </c>
      <c r="H5" s="9">
        <v>495952</v>
      </c>
      <c r="I5" s="8" t="s">
        <v>3</v>
      </c>
      <c r="J5" s="9">
        <v>39676</v>
      </c>
      <c r="K5" s="9">
        <f>+H5+J5</f>
        <v>535628</v>
      </c>
    </row>
    <row r="6" spans="1:11" outlineLevel="1" x14ac:dyDescent="0.25">
      <c r="B6" s="7">
        <v>45348</v>
      </c>
      <c r="C6" s="39"/>
      <c r="D6" s="39"/>
      <c r="E6" s="4" t="s">
        <v>4</v>
      </c>
      <c r="F6" s="4" t="s">
        <v>14</v>
      </c>
      <c r="G6" s="39" t="s">
        <v>108</v>
      </c>
      <c r="H6" s="9">
        <v>-169290</v>
      </c>
      <c r="I6" s="8" t="s">
        <v>3</v>
      </c>
      <c r="J6" s="9">
        <v>-13542</v>
      </c>
      <c r="K6" s="9">
        <f>+H6+J6</f>
        <v>-182832</v>
      </c>
    </row>
    <row r="7" spans="1:11" x14ac:dyDescent="0.25">
      <c r="B7" s="27" t="s">
        <v>107</v>
      </c>
      <c r="G7" s="30" t="s">
        <v>38</v>
      </c>
      <c r="H7" s="31">
        <f>SUM(H4:H6)</f>
        <v>3206932</v>
      </c>
      <c r="I7" s="38"/>
      <c r="J7" s="31">
        <f>SUM(J4:J6)</f>
        <v>256556</v>
      </c>
      <c r="K7" s="31">
        <f>SUM(K4:K6)</f>
        <v>3463488</v>
      </c>
    </row>
    <row r="8" spans="1:11" x14ac:dyDescent="0.25">
      <c r="G8" s="32" t="s">
        <v>102</v>
      </c>
      <c r="K8" s="33">
        <f>-H7*0.005</f>
        <v>-16034.66</v>
      </c>
    </row>
    <row r="9" spans="1:11" x14ac:dyDescent="0.25">
      <c r="G9" s="32" t="s">
        <v>40</v>
      </c>
      <c r="K9" s="33">
        <f>-K7*0.01</f>
        <v>-34634.879999999997</v>
      </c>
    </row>
    <row r="10" spans="1:11" x14ac:dyDescent="0.25">
      <c r="G10" s="32" t="s">
        <v>41</v>
      </c>
      <c r="K10" s="33">
        <f>-K7*0.01</f>
        <v>-34634.879999999997</v>
      </c>
    </row>
    <row r="11" spans="1:11" x14ac:dyDescent="0.25">
      <c r="G11" s="34" t="s">
        <v>42</v>
      </c>
      <c r="K11" s="35">
        <f>+SUM(K8:K10)</f>
        <v>-85304.419999999984</v>
      </c>
    </row>
    <row r="12" spans="1:11" x14ac:dyDescent="0.25">
      <c r="G12" s="36" t="s">
        <v>43</v>
      </c>
      <c r="K12" s="35">
        <f>+K7+K11</f>
        <v>3378183.58</v>
      </c>
    </row>
  </sheetData>
  <mergeCells count="2">
    <mergeCell ref="A1:K1"/>
    <mergeCell ref="A2:K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6"/>
  <sheetViews>
    <sheetView zoomScaleNormal="100" workbookViewId="0">
      <selection activeCell="K9" sqref="K9"/>
    </sheetView>
  </sheetViews>
  <sheetFormatPr defaultColWidth="8.85546875" defaultRowHeight="15" outlineLevelRow="1" x14ac:dyDescent="0.25"/>
  <cols>
    <col min="1" max="1" width="1.140625" customWidth="1"/>
    <col min="2" max="2" width="11.140625" style="1" customWidth="1"/>
    <col min="3" max="6" width="8.85546875" customWidth="1"/>
    <col min="7" max="7" width="44.42578125" customWidth="1"/>
    <col min="8" max="8" width="13.28515625" style="2" customWidth="1"/>
    <col min="9" max="9" width="8.85546875" customWidth="1"/>
    <col min="10" max="11" width="12.28515625" style="2" customWidth="1"/>
    <col min="12" max="12" width="16.7109375" customWidth="1"/>
  </cols>
  <sheetData>
    <row r="1" spans="1:11" ht="18.75" x14ac:dyDescent="0.3">
      <c r="A1" s="62" t="s">
        <v>12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x14ac:dyDescent="0.25">
      <c r="A2" s="63" t="s">
        <v>44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ht="32.65" customHeight="1" x14ac:dyDescent="0.25">
      <c r="B3" s="5" t="s">
        <v>2</v>
      </c>
      <c r="C3" s="3" t="s">
        <v>0</v>
      </c>
      <c r="D3" s="3" t="s">
        <v>13</v>
      </c>
      <c r="E3" s="3" t="s">
        <v>9</v>
      </c>
      <c r="F3" s="3" t="s">
        <v>6</v>
      </c>
      <c r="G3" s="3" t="s">
        <v>10</v>
      </c>
      <c r="H3" s="6" t="s">
        <v>7</v>
      </c>
      <c r="I3" s="3" t="s">
        <v>1</v>
      </c>
      <c r="J3" s="6" t="s">
        <v>11</v>
      </c>
      <c r="K3" s="6" t="s">
        <v>16</v>
      </c>
    </row>
    <row r="4" spans="1:11" outlineLevel="1" x14ac:dyDescent="0.25">
      <c r="B4" s="7">
        <v>45237</v>
      </c>
      <c r="C4" s="4" t="s">
        <v>45</v>
      </c>
      <c r="D4" s="4" t="s">
        <v>8</v>
      </c>
      <c r="E4" s="4" t="s">
        <v>4</v>
      </c>
      <c r="F4" s="4" t="s">
        <v>14</v>
      </c>
      <c r="G4" s="4" t="s">
        <v>46</v>
      </c>
      <c r="H4" s="9">
        <v>1477415</v>
      </c>
      <c r="I4" s="8" t="s">
        <v>3</v>
      </c>
      <c r="J4" s="9">
        <v>118193</v>
      </c>
      <c r="K4" s="9">
        <f>+J4+H4</f>
        <v>1595608</v>
      </c>
    </row>
    <row r="5" spans="1:11" outlineLevel="1" x14ac:dyDescent="0.25">
      <c r="B5" s="7">
        <v>45245</v>
      </c>
      <c r="C5" s="4" t="s">
        <v>47</v>
      </c>
      <c r="D5" s="4" t="s">
        <v>8</v>
      </c>
      <c r="E5" s="4" t="s">
        <v>4</v>
      </c>
      <c r="F5" s="4" t="s">
        <v>14</v>
      </c>
      <c r="G5" s="4" t="s">
        <v>48</v>
      </c>
      <c r="H5" s="9">
        <v>736802</v>
      </c>
      <c r="I5" s="8" t="s">
        <v>3</v>
      </c>
      <c r="J5" s="9">
        <v>58944</v>
      </c>
      <c r="K5" s="9">
        <f t="shared" ref="K5:K10" si="0">+J5+H5</f>
        <v>795746</v>
      </c>
    </row>
    <row r="6" spans="1:11" outlineLevel="1" x14ac:dyDescent="0.25">
      <c r="B6" s="7">
        <v>45247</v>
      </c>
      <c r="C6" s="4" t="s">
        <v>49</v>
      </c>
      <c r="D6" s="4" t="s">
        <v>8</v>
      </c>
      <c r="E6" s="4" t="s">
        <v>4</v>
      </c>
      <c r="F6" s="4" t="s">
        <v>14</v>
      </c>
      <c r="G6" s="4" t="s">
        <v>50</v>
      </c>
      <c r="H6" s="9">
        <v>819822</v>
      </c>
      <c r="I6" s="8" t="s">
        <v>3</v>
      </c>
      <c r="J6" s="9">
        <v>65586</v>
      </c>
      <c r="K6" s="9">
        <f t="shared" si="0"/>
        <v>885408</v>
      </c>
    </row>
    <row r="7" spans="1:11" outlineLevel="1" x14ac:dyDescent="0.25">
      <c r="B7" s="7">
        <v>45247</v>
      </c>
      <c r="C7" s="4" t="s">
        <v>51</v>
      </c>
      <c r="D7" s="4" t="s">
        <v>8</v>
      </c>
      <c r="E7" s="4" t="s">
        <v>4</v>
      </c>
      <c r="F7" s="4" t="s">
        <v>14</v>
      </c>
      <c r="G7" s="4" t="s">
        <v>52</v>
      </c>
      <c r="H7" s="9">
        <v>739224</v>
      </c>
      <c r="I7" s="8" t="s">
        <v>3</v>
      </c>
      <c r="J7" s="9">
        <v>59138</v>
      </c>
      <c r="K7" s="9">
        <f t="shared" si="0"/>
        <v>798362</v>
      </c>
    </row>
    <row r="8" spans="1:11" outlineLevel="1" x14ac:dyDescent="0.25">
      <c r="B8" s="7">
        <v>45250</v>
      </c>
      <c r="C8" s="4" t="s">
        <v>53</v>
      </c>
      <c r="D8" s="4" t="s">
        <v>8</v>
      </c>
      <c r="E8" s="4" t="s">
        <v>4</v>
      </c>
      <c r="F8" s="4" t="s">
        <v>14</v>
      </c>
      <c r="G8" s="4" t="s">
        <v>54</v>
      </c>
      <c r="H8" s="9">
        <v>1229733</v>
      </c>
      <c r="I8" s="8" t="s">
        <v>3</v>
      </c>
      <c r="J8" s="9">
        <v>98379</v>
      </c>
      <c r="K8" s="9">
        <f t="shared" si="0"/>
        <v>1328112</v>
      </c>
    </row>
    <row r="9" spans="1:11" outlineLevel="1" x14ac:dyDescent="0.25">
      <c r="B9" s="7">
        <v>45253</v>
      </c>
      <c r="C9" s="4" t="s">
        <v>55</v>
      </c>
      <c r="D9" s="4" t="s">
        <v>8</v>
      </c>
      <c r="E9" s="4" t="s">
        <v>4</v>
      </c>
      <c r="F9" s="4" t="s">
        <v>14</v>
      </c>
      <c r="G9" s="4" t="s">
        <v>56</v>
      </c>
      <c r="H9" s="9">
        <v>764990</v>
      </c>
      <c r="I9" s="8" t="s">
        <v>3</v>
      </c>
      <c r="J9" s="9">
        <v>61199</v>
      </c>
      <c r="K9" s="9">
        <f t="shared" si="0"/>
        <v>826189</v>
      </c>
    </row>
    <row r="10" spans="1:11" outlineLevel="1" x14ac:dyDescent="0.25">
      <c r="B10" s="7">
        <v>45255</v>
      </c>
      <c r="C10" s="4" t="s">
        <v>57</v>
      </c>
      <c r="D10" s="4" t="s">
        <v>8</v>
      </c>
      <c r="E10" s="4" t="s">
        <v>4</v>
      </c>
      <c r="F10" s="4" t="s">
        <v>14</v>
      </c>
      <c r="G10" s="4" t="s">
        <v>58</v>
      </c>
      <c r="H10" s="9">
        <v>569934</v>
      </c>
      <c r="I10" s="8" t="s">
        <v>3</v>
      </c>
      <c r="J10" s="9">
        <v>45595</v>
      </c>
      <c r="K10" s="9">
        <f t="shared" si="0"/>
        <v>615529</v>
      </c>
    </row>
    <row r="11" spans="1:11" x14ac:dyDescent="0.25">
      <c r="B11" s="27" t="s">
        <v>59</v>
      </c>
      <c r="G11" s="30" t="s">
        <v>38</v>
      </c>
      <c r="H11" s="31">
        <f t="shared" ref="H11:J11" si="1">+SUM(H4:H10)</f>
        <v>6337920</v>
      </c>
      <c r="I11" s="31">
        <f t="shared" si="1"/>
        <v>0</v>
      </c>
      <c r="J11" s="31">
        <f t="shared" si="1"/>
        <v>507034</v>
      </c>
      <c r="K11" s="31">
        <f>+SUM(K4:K10)</f>
        <v>6844954</v>
      </c>
    </row>
    <row r="12" spans="1:11" x14ac:dyDescent="0.25">
      <c r="G12" s="32" t="s">
        <v>60</v>
      </c>
      <c r="K12" s="33">
        <f>-H11*0.005</f>
        <v>-31689.600000000002</v>
      </c>
    </row>
    <row r="13" spans="1:11" x14ac:dyDescent="0.25">
      <c r="G13" s="32" t="s">
        <v>40</v>
      </c>
      <c r="K13" s="33">
        <f>-K11*0.01</f>
        <v>-68449.540000000008</v>
      </c>
    </row>
    <row r="14" spans="1:11" x14ac:dyDescent="0.25">
      <c r="G14" s="32" t="s">
        <v>41</v>
      </c>
      <c r="K14" s="33">
        <f>-K11*0.01</f>
        <v>-68449.540000000008</v>
      </c>
    </row>
    <row r="15" spans="1:11" x14ac:dyDescent="0.25">
      <c r="G15" s="34" t="s">
        <v>42</v>
      </c>
      <c r="K15" s="35">
        <f>+SUM(K12:K14)</f>
        <v>-168588.68000000002</v>
      </c>
    </row>
    <row r="16" spans="1:11" x14ac:dyDescent="0.25">
      <c r="G16" s="36" t="s">
        <v>43</v>
      </c>
      <c r="K16" s="35">
        <f>+K11+K15-1</f>
        <v>6676364.3200000003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9"/>
  <sheetViews>
    <sheetView topLeftCell="A4" zoomScaleNormal="100" workbookViewId="0">
      <selection activeCell="K9" sqref="K9"/>
    </sheetView>
  </sheetViews>
  <sheetFormatPr defaultColWidth="8.85546875" defaultRowHeight="15" outlineLevelRow="1" x14ac:dyDescent="0.25"/>
  <cols>
    <col min="1" max="1" width="1.140625" customWidth="1"/>
    <col min="2" max="2" width="11.140625" style="1" customWidth="1"/>
    <col min="3" max="6" width="8.85546875" customWidth="1"/>
    <col min="7" max="7" width="44.42578125" customWidth="1"/>
    <col min="8" max="8" width="13.28515625" style="2" customWidth="1"/>
    <col min="9" max="9" width="8.85546875" customWidth="1"/>
    <col min="10" max="11" width="12.28515625" style="2" customWidth="1"/>
    <col min="12" max="12" width="16.7109375" customWidth="1"/>
  </cols>
  <sheetData>
    <row r="1" spans="1:11" ht="18.75" x14ac:dyDescent="0.3">
      <c r="A1" s="62" t="s">
        <v>12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x14ac:dyDescent="0.25">
      <c r="A2" s="63" t="s">
        <v>61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ht="32.65" customHeight="1" x14ac:dyDescent="0.25">
      <c r="B3" s="5" t="s">
        <v>2</v>
      </c>
      <c r="C3" s="3" t="s">
        <v>0</v>
      </c>
      <c r="D3" s="3" t="s">
        <v>13</v>
      </c>
      <c r="E3" s="3" t="s">
        <v>9</v>
      </c>
      <c r="F3" s="3" t="s">
        <v>6</v>
      </c>
      <c r="G3" s="3" t="s">
        <v>10</v>
      </c>
      <c r="H3" s="6" t="s">
        <v>7</v>
      </c>
      <c r="I3" s="3" t="s">
        <v>1</v>
      </c>
      <c r="J3" s="6" t="s">
        <v>11</v>
      </c>
      <c r="K3" s="6" t="s">
        <v>16</v>
      </c>
    </row>
    <row r="4" spans="1:11" outlineLevel="1" x14ac:dyDescent="0.25">
      <c r="B4" s="7">
        <v>45266</v>
      </c>
      <c r="C4" s="4" t="s">
        <v>62</v>
      </c>
      <c r="D4" s="4" t="s">
        <v>8</v>
      </c>
      <c r="E4" s="4" t="s">
        <v>4</v>
      </c>
      <c r="F4" s="4" t="s">
        <v>14</v>
      </c>
      <c r="G4" s="4" t="s">
        <v>37</v>
      </c>
      <c r="H4" s="9">
        <v>619652</v>
      </c>
      <c r="I4" s="8" t="s">
        <v>3</v>
      </c>
      <c r="J4" s="9">
        <v>49572</v>
      </c>
      <c r="K4" s="9">
        <f>+J4+H4</f>
        <v>669224</v>
      </c>
    </row>
    <row r="5" spans="1:11" outlineLevel="1" x14ac:dyDescent="0.25">
      <c r="B5" s="7">
        <v>45266</v>
      </c>
      <c r="C5" s="4" t="s">
        <v>63</v>
      </c>
      <c r="D5" s="4" t="s">
        <v>8</v>
      </c>
      <c r="E5" s="4" t="s">
        <v>4</v>
      </c>
      <c r="F5" s="4" t="s">
        <v>14</v>
      </c>
      <c r="G5" s="4" t="s">
        <v>64</v>
      </c>
      <c r="H5" s="9">
        <v>1516655</v>
      </c>
      <c r="I5" s="8" t="s">
        <v>3</v>
      </c>
      <c r="J5" s="9">
        <v>121332</v>
      </c>
      <c r="K5" s="9">
        <f t="shared" ref="K5:K13" si="0">+J5+H5</f>
        <v>1637987</v>
      </c>
    </row>
    <row r="6" spans="1:11" outlineLevel="1" x14ac:dyDescent="0.25">
      <c r="B6" s="7">
        <v>45267</v>
      </c>
      <c r="C6" s="4" t="s">
        <v>65</v>
      </c>
      <c r="D6" s="4" t="s">
        <v>8</v>
      </c>
      <c r="E6" s="4" t="s">
        <v>4</v>
      </c>
      <c r="F6" s="4" t="s">
        <v>14</v>
      </c>
      <c r="G6" s="4" t="s">
        <v>35</v>
      </c>
      <c r="H6" s="9">
        <v>1394020</v>
      </c>
      <c r="I6" s="8" t="s">
        <v>3</v>
      </c>
      <c r="J6" s="9">
        <v>111522</v>
      </c>
      <c r="K6" s="9">
        <f t="shared" si="0"/>
        <v>1505542</v>
      </c>
    </row>
    <row r="7" spans="1:11" outlineLevel="1" x14ac:dyDescent="0.25">
      <c r="B7" s="7">
        <v>45271</v>
      </c>
      <c r="C7" s="4" t="s">
        <v>66</v>
      </c>
      <c r="D7" s="4" t="s">
        <v>8</v>
      </c>
      <c r="E7" s="4" t="s">
        <v>4</v>
      </c>
      <c r="F7" s="4" t="s">
        <v>14</v>
      </c>
      <c r="G7" s="4" t="s">
        <v>67</v>
      </c>
      <c r="H7" s="9">
        <v>1025310</v>
      </c>
      <c r="I7" s="8" t="s">
        <v>3</v>
      </c>
      <c r="J7" s="9">
        <v>82025</v>
      </c>
      <c r="K7" s="9">
        <f t="shared" si="0"/>
        <v>1107335</v>
      </c>
    </row>
    <row r="8" spans="1:11" outlineLevel="1" x14ac:dyDescent="0.25">
      <c r="B8" s="7">
        <v>45271</v>
      </c>
      <c r="C8" s="4" t="s">
        <v>68</v>
      </c>
      <c r="D8" s="4" t="s">
        <v>8</v>
      </c>
      <c r="E8" s="4" t="s">
        <v>4</v>
      </c>
      <c r="F8" s="4" t="s">
        <v>14</v>
      </c>
      <c r="G8" s="4" t="s">
        <v>69</v>
      </c>
      <c r="H8" s="9">
        <v>1497625</v>
      </c>
      <c r="I8" s="8" t="s">
        <v>3</v>
      </c>
      <c r="J8" s="9">
        <v>119810</v>
      </c>
      <c r="K8" s="9">
        <f t="shared" si="0"/>
        <v>1617435</v>
      </c>
    </row>
    <row r="9" spans="1:11" outlineLevel="1" x14ac:dyDescent="0.25">
      <c r="B9" s="7">
        <v>45273</v>
      </c>
      <c r="C9" s="4" t="s">
        <v>70</v>
      </c>
      <c r="D9" s="4" t="s">
        <v>8</v>
      </c>
      <c r="E9" s="4" t="s">
        <v>4</v>
      </c>
      <c r="F9" s="4" t="s">
        <v>14</v>
      </c>
      <c r="G9" s="4" t="s">
        <v>71</v>
      </c>
      <c r="H9" s="9">
        <v>1334456</v>
      </c>
      <c r="I9" s="8" t="s">
        <v>3</v>
      </c>
      <c r="J9" s="9">
        <v>106756</v>
      </c>
      <c r="K9" s="9">
        <f t="shared" si="0"/>
        <v>1441212</v>
      </c>
    </row>
    <row r="10" spans="1:11" outlineLevel="1" x14ac:dyDescent="0.25">
      <c r="B10" s="7">
        <v>45273</v>
      </c>
      <c r="C10" s="4" t="s">
        <v>72</v>
      </c>
      <c r="D10" s="4" t="s">
        <v>8</v>
      </c>
      <c r="E10" s="4" t="s">
        <v>4</v>
      </c>
      <c r="F10" s="4" t="s">
        <v>14</v>
      </c>
      <c r="G10" s="4" t="s">
        <v>73</v>
      </c>
      <c r="H10" s="9">
        <v>1862128</v>
      </c>
      <c r="I10" s="8" t="s">
        <v>3</v>
      </c>
      <c r="J10" s="9">
        <v>148970</v>
      </c>
      <c r="K10" s="9">
        <f t="shared" si="0"/>
        <v>2011098</v>
      </c>
    </row>
    <row r="11" spans="1:11" outlineLevel="1" x14ac:dyDescent="0.25">
      <c r="B11" s="7">
        <v>45279</v>
      </c>
      <c r="C11" s="4" t="s">
        <v>74</v>
      </c>
      <c r="D11" s="4" t="s">
        <v>8</v>
      </c>
      <c r="E11" s="4" t="s">
        <v>4</v>
      </c>
      <c r="F11" s="4" t="s">
        <v>14</v>
      </c>
      <c r="G11" s="4" t="s">
        <v>75</v>
      </c>
      <c r="H11" s="9">
        <v>634212</v>
      </c>
      <c r="I11" s="8" t="s">
        <v>3</v>
      </c>
      <c r="J11" s="9">
        <v>50737</v>
      </c>
      <c r="K11" s="9">
        <f t="shared" si="0"/>
        <v>684949</v>
      </c>
    </row>
    <row r="12" spans="1:11" outlineLevel="1" x14ac:dyDescent="0.25">
      <c r="B12" s="7">
        <v>45280</v>
      </c>
      <c r="C12" s="4" t="s">
        <v>76</v>
      </c>
      <c r="D12" s="4" t="s">
        <v>8</v>
      </c>
      <c r="E12" s="4" t="s">
        <v>4</v>
      </c>
      <c r="F12" s="4" t="s">
        <v>14</v>
      </c>
      <c r="G12" s="4" t="s">
        <v>77</v>
      </c>
      <c r="H12" s="9">
        <v>537015</v>
      </c>
      <c r="I12" s="8" t="s">
        <v>3</v>
      </c>
      <c r="J12" s="9">
        <v>42961</v>
      </c>
      <c r="K12" s="9">
        <f t="shared" si="0"/>
        <v>579976</v>
      </c>
    </row>
    <row r="13" spans="1:11" outlineLevel="1" x14ac:dyDescent="0.25">
      <c r="B13" s="7">
        <v>45287</v>
      </c>
      <c r="C13" s="4" t="s">
        <v>78</v>
      </c>
      <c r="D13" s="4" t="s">
        <v>8</v>
      </c>
      <c r="E13" s="4" t="s">
        <v>4</v>
      </c>
      <c r="F13" s="4" t="s">
        <v>14</v>
      </c>
      <c r="G13" s="4" t="s">
        <v>37</v>
      </c>
      <c r="H13" s="9">
        <v>965833</v>
      </c>
      <c r="I13" s="8" t="s">
        <v>3</v>
      </c>
      <c r="J13" s="9">
        <v>77267</v>
      </c>
      <c r="K13" s="9">
        <f t="shared" si="0"/>
        <v>1043100</v>
      </c>
    </row>
    <row r="14" spans="1:11" x14ac:dyDescent="0.25">
      <c r="B14" s="27" t="s">
        <v>79</v>
      </c>
      <c r="G14" s="30" t="s">
        <v>38</v>
      </c>
      <c r="H14" s="31">
        <f t="shared" ref="H14:J14" si="1">+SUM(H4:H13)</f>
        <v>11386906</v>
      </c>
      <c r="I14" s="31">
        <f t="shared" si="1"/>
        <v>0</v>
      </c>
      <c r="J14" s="31">
        <f t="shared" si="1"/>
        <v>910952</v>
      </c>
      <c r="K14" s="31">
        <f>+SUM(K4:K13)</f>
        <v>12297858</v>
      </c>
    </row>
    <row r="15" spans="1:11" x14ac:dyDescent="0.25">
      <c r="G15" s="32" t="s">
        <v>103</v>
      </c>
      <c r="K15" s="33">
        <f>-H14*0.005</f>
        <v>-56934.53</v>
      </c>
    </row>
    <row r="16" spans="1:11" x14ac:dyDescent="0.25">
      <c r="G16" s="32" t="s">
        <v>40</v>
      </c>
      <c r="K16" s="33">
        <f>-K14*0.01</f>
        <v>-122978.58</v>
      </c>
    </row>
    <row r="17" spans="7:11" x14ac:dyDescent="0.25">
      <c r="G17" s="32" t="s">
        <v>41</v>
      </c>
      <c r="K17" s="33">
        <f>-K14*0.01</f>
        <v>-122978.58</v>
      </c>
    </row>
    <row r="18" spans="7:11" x14ac:dyDescent="0.25">
      <c r="G18" s="34" t="s">
        <v>42</v>
      </c>
      <c r="K18" s="35">
        <f>+SUM(K15:K17)</f>
        <v>-302891.69</v>
      </c>
    </row>
    <row r="19" spans="7:11" x14ac:dyDescent="0.25">
      <c r="G19" s="36" t="s">
        <v>43</v>
      </c>
      <c r="K19" s="35">
        <f>+K14+K18</f>
        <v>11994966.310000001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topLeftCell="B1" zoomScaleNormal="100" workbookViewId="0">
      <selection activeCell="K18" sqref="K18"/>
    </sheetView>
  </sheetViews>
  <sheetFormatPr defaultColWidth="9.140625" defaultRowHeight="15" outlineLevelRow="1" x14ac:dyDescent="0.25"/>
  <cols>
    <col min="1" max="1" width="1.42578125" customWidth="1"/>
    <col min="2" max="2" width="14.28515625" style="1" customWidth="1"/>
    <col min="3" max="6" width="11.42578125" customWidth="1"/>
    <col min="7" max="7" width="57.140625" customWidth="1"/>
    <col min="8" max="8" width="17.140625" style="2" customWidth="1"/>
    <col min="9" max="9" width="11.42578125" customWidth="1"/>
    <col min="10" max="10" width="15.7109375" style="2" customWidth="1"/>
    <col min="11" max="11" width="16.7109375" customWidth="1"/>
    <col min="12" max="12" width="21.42578125" customWidth="1"/>
  </cols>
  <sheetData>
    <row r="1" spans="1:11" ht="18.75" x14ac:dyDescent="0.3">
      <c r="A1" s="64" t="s">
        <v>12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x14ac:dyDescent="0.25">
      <c r="A2" s="65" t="s">
        <v>81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24.75" customHeight="1" x14ac:dyDescent="0.25">
      <c r="B3" s="5" t="s">
        <v>2</v>
      </c>
      <c r="C3" s="3" t="s">
        <v>0</v>
      </c>
      <c r="D3" s="3" t="s">
        <v>13</v>
      </c>
      <c r="E3" s="3" t="s">
        <v>9</v>
      </c>
      <c r="F3" s="3" t="s">
        <v>6</v>
      </c>
      <c r="G3" s="3" t="s">
        <v>10</v>
      </c>
      <c r="H3" s="6" t="s">
        <v>7</v>
      </c>
      <c r="I3" s="3" t="s">
        <v>1</v>
      </c>
      <c r="J3" s="6" t="s">
        <v>11</v>
      </c>
      <c r="K3" s="6" t="s">
        <v>31</v>
      </c>
    </row>
    <row r="4" spans="1:11" outlineLevel="1" x14ac:dyDescent="0.25">
      <c r="B4" s="7">
        <v>45293</v>
      </c>
      <c r="C4" s="4" t="s">
        <v>82</v>
      </c>
      <c r="D4" s="4" t="s">
        <v>83</v>
      </c>
      <c r="E4" s="4" t="s">
        <v>4</v>
      </c>
      <c r="F4" s="4" t="s">
        <v>14</v>
      </c>
      <c r="G4" s="4" t="s">
        <v>84</v>
      </c>
      <c r="H4" s="9">
        <v>1229139</v>
      </c>
      <c r="I4" s="8" t="s">
        <v>3</v>
      </c>
      <c r="J4" s="9">
        <v>98331</v>
      </c>
      <c r="K4" s="9">
        <f>+H4+J4</f>
        <v>1327470</v>
      </c>
    </row>
    <row r="5" spans="1:11" outlineLevel="1" x14ac:dyDescent="0.25">
      <c r="B5" s="7">
        <v>45297</v>
      </c>
      <c r="C5" s="4" t="s">
        <v>85</v>
      </c>
      <c r="D5" s="4" t="s">
        <v>83</v>
      </c>
      <c r="E5" s="4" t="s">
        <v>4</v>
      </c>
      <c r="F5" s="4" t="s">
        <v>14</v>
      </c>
      <c r="G5" s="4" t="s">
        <v>77</v>
      </c>
      <c r="H5" s="9">
        <v>367725</v>
      </c>
      <c r="I5" s="8" t="s">
        <v>3</v>
      </c>
      <c r="J5" s="9">
        <v>29418</v>
      </c>
      <c r="K5" s="9">
        <f t="shared" ref="K5:K16" si="0">+H5+J5</f>
        <v>397143</v>
      </c>
    </row>
    <row r="6" spans="1:11" outlineLevel="1" x14ac:dyDescent="0.25">
      <c r="B6" s="7">
        <v>45299</v>
      </c>
      <c r="C6" s="4" t="s">
        <v>86</v>
      </c>
      <c r="D6" s="4" t="s">
        <v>83</v>
      </c>
      <c r="E6" s="4" t="s">
        <v>4</v>
      </c>
      <c r="F6" s="4" t="s">
        <v>14</v>
      </c>
      <c r="G6" s="4" t="s">
        <v>87</v>
      </c>
      <c r="H6" s="9">
        <v>952176</v>
      </c>
      <c r="I6" s="8" t="s">
        <v>3</v>
      </c>
      <c r="J6" s="9">
        <v>76174</v>
      </c>
      <c r="K6" s="9">
        <f t="shared" si="0"/>
        <v>1028350</v>
      </c>
    </row>
    <row r="7" spans="1:11" outlineLevel="1" x14ac:dyDescent="0.25">
      <c r="B7" s="7">
        <v>45299</v>
      </c>
      <c r="C7" s="4" t="s">
        <v>88</v>
      </c>
      <c r="D7" s="4" t="s">
        <v>83</v>
      </c>
      <c r="E7" s="4" t="s">
        <v>4</v>
      </c>
      <c r="F7" s="4" t="s">
        <v>14</v>
      </c>
      <c r="G7" s="4" t="s">
        <v>15</v>
      </c>
      <c r="H7" s="9">
        <v>1226280</v>
      </c>
      <c r="I7" s="8" t="s">
        <v>3</v>
      </c>
      <c r="J7" s="9">
        <v>98102</v>
      </c>
      <c r="K7" s="9">
        <f t="shared" si="0"/>
        <v>1324382</v>
      </c>
    </row>
    <row r="8" spans="1:11" outlineLevel="1" x14ac:dyDescent="0.25">
      <c r="B8" s="7">
        <v>45300</v>
      </c>
      <c r="C8" s="4" t="s">
        <v>89</v>
      </c>
      <c r="D8" s="4" t="s">
        <v>83</v>
      </c>
      <c r="E8" s="4" t="s">
        <v>4</v>
      </c>
      <c r="F8" s="4" t="s">
        <v>14</v>
      </c>
      <c r="G8" s="4" t="s">
        <v>90</v>
      </c>
      <c r="H8" s="9">
        <v>896234</v>
      </c>
      <c r="I8" s="8" t="s">
        <v>3</v>
      </c>
      <c r="J8" s="9">
        <v>71699</v>
      </c>
      <c r="K8" s="9">
        <f t="shared" si="0"/>
        <v>967933</v>
      </c>
    </row>
    <row r="9" spans="1:11" outlineLevel="1" x14ac:dyDescent="0.25">
      <c r="B9" s="7">
        <v>45301</v>
      </c>
      <c r="C9" s="4" t="s">
        <v>91</v>
      </c>
      <c r="D9" s="4" t="s">
        <v>83</v>
      </c>
      <c r="E9" s="4" t="s">
        <v>4</v>
      </c>
      <c r="F9" s="4" t="s">
        <v>14</v>
      </c>
      <c r="G9" s="4" t="s">
        <v>92</v>
      </c>
      <c r="H9" s="9">
        <v>1165242</v>
      </c>
      <c r="I9" s="8" t="s">
        <v>3</v>
      </c>
      <c r="J9" s="9">
        <v>93219</v>
      </c>
      <c r="K9" s="9">
        <f t="shared" si="0"/>
        <v>1258461</v>
      </c>
    </row>
    <row r="10" spans="1:11" outlineLevel="1" x14ac:dyDescent="0.25">
      <c r="B10" s="7">
        <v>45307</v>
      </c>
      <c r="C10" s="4" t="s">
        <v>93</v>
      </c>
      <c r="D10" s="4" t="s">
        <v>83</v>
      </c>
      <c r="E10" s="4" t="s">
        <v>4</v>
      </c>
      <c r="F10" s="4" t="s">
        <v>14</v>
      </c>
      <c r="G10" s="4" t="s">
        <v>37</v>
      </c>
      <c r="H10" s="9">
        <v>1102800</v>
      </c>
      <c r="I10" s="8" t="s">
        <v>3</v>
      </c>
      <c r="J10" s="9">
        <v>88224</v>
      </c>
      <c r="K10" s="9">
        <f t="shared" si="0"/>
        <v>1191024</v>
      </c>
    </row>
    <row r="11" spans="1:11" outlineLevel="1" x14ac:dyDescent="0.25">
      <c r="B11" s="7">
        <v>45313</v>
      </c>
      <c r="C11" s="4" t="s">
        <v>94</v>
      </c>
      <c r="D11" s="4" t="s">
        <v>83</v>
      </c>
      <c r="E11" s="4" t="s">
        <v>4</v>
      </c>
      <c r="F11" s="4" t="s">
        <v>14</v>
      </c>
      <c r="G11" s="4" t="s">
        <v>95</v>
      </c>
      <c r="H11" s="9">
        <v>2097436</v>
      </c>
      <c r="I11" s="8" t="s">
        <v>3</v>
      </c>
      <c r="J11" s="9">
        <v>167795</v>
      </c>
      <c r="K11" s="9">
        <f t="shared" si="0"/>
        <v>2265231</v>
      </c>
    </row>
    <row r="12" spans="1:11" outlineLevel="1" x14ac:dyDescent="0.25">
      <c r="B12" s="7">
        <v>45314</v>
      </c>
      <c r="C12" s="4" t="s">
        <v>96</v>
      </c>
      <c r="D12" s="4" t="s">
        <v>83</v>
      </c>
      <c r="E12" s="4" t="s">
        <v>4</v>
      </c>
      <c r="F12" s="4" t="s">
        <v>14</v>
      </c>
      <c r="G12" s="4" t="s">
        <v>56</v>
      </c>
      <c r="H12" s="9">
        <v>518724</v>
      </c>
      <c r="I12" s="8" t="s">
        <v>3</v>
      </c>
      <c r="J12" s="9">
        <v>41498</v>
      </c>
      <c r="K12" s="9">
        <f t="shared" si="0"/>
        <v>560222</v>
      </c>
    </row>
    <row r="13" spans="1:11" outlineLevel="1" x14ac:dyDescent="0.25">
      <c r="B13" s="7">
        <v>45314</v>
      </c>
      <c r="C13" s="4" t="s">
        <v>101</v>
      </c>
      <c r="D13" s="4" t="s">
        <v>83</v>
      </c>
      <c r="E13" s="4" t="s">
        <v>4</v>
      </c>
      <c r="F13" s="4" t="s">
        <v>14</v>
      </c>
      <c r="G13" s="4" t="s">
        <v>35</v>
      </c>
      <c r="H13" s="9">
        <v>730588</v>
      </c>
      <c r="I13" s="8" t="s">
        <v>3</v>
      </c>
      <c r="J13" s="9">
        <v>58447</v>
      </c>
      <c r="K13" s="9">
        <f t="shared" si="0"/>
        <v>789035</v>
      </c>
    </row>
    <row r="14" spans="1:11" outlineLevel="1" x14ac:dyDescent="0.25">
      <c r="B14" s="7">
        <v>45314</v>
      </c>
      <c r="C14" s="4" t="s">
        <v>97</v>
      </c>
      <c r="D14" s="4" t="s">
        <v>83</v>
      </c>
      <c r="E14" s="4" t="s">
        <v>4</v>
      </c>
      <c r="F14" s="4" t="s">
        <v>14</v>
      </c>
      <c r="G14" s="4" t="s">
        <v>98</v>
      </c>
      <c r="H14" s="9">
        <v>409530</v>
      </c>
      <c r="I14" s="8" t="s">
        <v>3</v>
      </c>
      <c r="J14" s="9">
        <v>32762</v>
      </c>
      <c r="K14" s="9">
        <f t="shared" si="0"/>
        <v>442292</v>
      </c>
    </row>
    <row r="15" spans="1:11" outlineLevel="1" x14ac:dyDescent="0.25">
      <c r="B15" s="7">
        <v>45314</v>
      </c>
      <c r="C15" s="4" t="s">
        <v>99</v>
      </c>
      <c r="D15" s="4" t="s">
        <v>83</v>
      </c>
      <c r="E15" s="4" t="s">
        <v>4</v>
      </c>
      <c r="F15" s="4" t="s">
        <v>14</v>
      </c>
      <c r="G15" s="4" t="s">
        <v>54</v>
      </c>
      <c r="H15" s="9">
        <v>907465</v>
      </c>
      <c r="I15" s="8" t="s">
        <v>3</v>
      </c>
      <c r="J15" s="9">
        <v>72597</v>
      </c>
      <c r="K15" s="9">
        <f t="shared" si="0"/>
        <v>980062</v>
      </c>
    </row>
    <row r="16" spans="1:11" x14ac:dyDescent="0.25">
      <c r="B16" s="27" t="s">
        <v>100</v>
      </c>
      <c r="G16" s="30" t="s">
        <v>38</v>
      </c>
      <c r="H16" s="31">
        <f>SUM(H4:H15)</f>
        <v>11603339</v>
      </c>
      <c r="I16" s="38"/>
      <c r="J16" s="31">
        <f>SUM(J4:J15)</f>
        <v>928266</v>
      </c>
      <c r="K16" s="31">
        <f t="shared" si="0"/>
        <v>12531605</v>
      </c>
    </row>
    <row r="17" spans="7:11" x14ac:dyDescent="0.25">
      <c r="G17" s="32" t="s">
        <v>102</v>
      </c>
      <c r="K17" s="33">
        <f>-H16*0.005</f>
        <v>-58016.695</v>
      </c>
    </row>
    <row r="18" spans="7:11" x14ac:dyDescent="0.25">
      <c r="G18" s="32" t="s">
        <v>40</v>
      </c>
      <c r="K18" s="33">
        <f>-K16*0.01</f>
        <v>-125316.05</v>
      </c>
    </row>
    <row r="19" spans="7:11" x14ac:dyDescent="0.25">
      <c r="G19" s="32" t="s">
        <v>41</v>
      </c>
      <c r="K19" s="33">
        <f>-K16*0.01</f>
        <v>-125316.05</v>
      </c>
    </row>
    <row r="20" spans="7:11" x14ac:dyDescent="0.25">
      <c r="G20" s="34" t="s">
        <v>42</v>
      </c>
      <c r="K20" s="35">
        <f>+SUM(K17:K19)</f>
        <v>-308648.79499999998</v>
      </c>
    </row>
    <row r="21" spans="7:11" x14ac:dyDescent="0.25">
      <c r="G21" s="36" t="s">
        <v>43</v>
      </c>
      <c r="K21" s="35">
        <f>+K16+K20</f>
        <v>12222956.205</v>
      </c>
    </row>
  </sheetData>
  <mergeCells count="2">
    <mergeCell ref="A1:K1"/>
    <mergeCell ref="A2:K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6"/>
  <sheetViews>
    <sheetView topLeftCell="A12" zoomScaleNormal="100" workbookViewId="0">
      <selection activeCell="H26" sqref="H26"/>
    </sheetView>
  </sheetViews>
  <sheetFormatPr defaultColWidth="9.140625" defaultRowHeight="15" x14ac:dyDescent="0.25"/>
  <cols>
    <col min="1" max="1" width="1.42578125" customWidth="1"/>
    <col min="2" max="2" width="14.28515625" style="1" customWidth="1"/>
    <col min="3" max="3" width="11.42578125" customWidth="1"/>
    <col min="4" max="4" width="57.140625" customWidth="1"/>
    <col min="5" max="5" width="17.140625" style="2" customWidth="1"/>
    <col min="6" max="6" width="11.42578125" customWidth="1"/>
    <col min="7" max="8" width="15.7109375" style="2" customWidth="1"/>
    <col min="9" max="9" width="50" customWidth="1"/>
    <col min="10" max="10" width="21.42578125" customWidth="1"/>
  </cols>
  <sheetData>
    <row r="1" spans="1:10" ht="18.75" x14ac:dyDescent="0.3">
      <c r="A1" s="64" t="s">
        <v>12</v>
      </c>
      <c r="B1" s="64"/>
      <c r="C1" s="64"/>
      <c r="D1" s="64"/>
      <c r="E1" s="64"/>
      <c r="F1" s="64"/>
      <c r="G1" s="64"/>
      <c r="H1" s="64"/>
      <c r="I1" s="64"/>
    </row>
    <row r="2" spans="1:10" x14ac:dyDescent="0.25">
      <c r="A2" s="65" t="s">
        <v>373</v>
      </c>
      <c r="B2" s="65"/>
      <c r="C2" s="65"/>
      <c r="D2" s="65"/>
      <c r="E2" s="65"/>
      <c r="F2" s="65"/>
      <c r="G2" s="65"/>
      <c r="H2" s="65"/>
      <c r="I2" s="65"/>
    </row>
    <row r="3" spans="1:10" ht="24.75" customHeight="1" x14ac:dyDescent="0.25">
      <c r="B3" s="5" t="s">
        <v>2</v>
      </c>
      <c r="C3" s="3" t="s">
        <v>0</v>
      </c>
      <c r="D3" s="3" t="s">
        <v>10</v>
      </c>
      <c r="E3" s="6" t="s">
        <v>7</v>
      </c>
      <c r="F3" s="3" t="s">
        <v>1</v>
      </c>
      <c r="G3" s="6" t="s">
        <v>11</v>
      </c>
      <c r="H3" s="6" t="s">
        <v>141</v>
      </c>
      <c r="I3" s="3" t="s">
        <v>9</v>
      </c>
      <c r="J3" s="3" t="s">
        <v>6</v>
      </c>
    </row>
    <row r="4" spans="1:10" ht="15.75" customHeight="1" x14ac:dyDescent="0.25">
      <c r="B4" s="40">
        <v>45810</v>
      </c>
      <c r="C4" s="41" t="s">
        <v>374</v>
      </c>
      <c r="D4" s="41" t="s">
        <v>270</v>
      </c>
      <c r="E4" s="42">
        <v>759778</v>
      </c>
      <c r="F4" s="8" t="s">
        <v>3</v>
      </c>
      <c r="G4" s="42">
        <v>60782</v>
      </c>
      <c r="H4" s="42">
        <f>+E4+G4</f>
        <v>820560</v>
      </c>
      <c r="I4" s="4" t="s">
        <v>4</v>
      </c>
      <c r="J4" s="4" t="s">
        <v>14</v>
      </c>
    </row>
    <row r="5" spans="1:10" ht="15.75" customHeight="1" x14ac:dyDescent="0.25">
      <c r="B5" s="40">
        <v>45812</v>
      </c>
      <c r="C5" s="41" t="s">
        <v>375</v>
      </c>
      <c r="D5" s="41" t="s">
        <v>194</v>
      </c>
      <c r="E5" s="42">
        <v>739224</v>
      </c>
      <c r="F5" s="8" t="s">
        <v>3</v>
      </c>
      <c r="G5" s="42">
        <v>59138</v>
      </c>
      <c r="H5" s="42">
        <f>+E5+G5</f>
        <v>798362</v>
      </c>
      <c r="I5" s="4" t="s">
        <v>4</v>
      </c>
      <c r="J5" s="4" t="s">
        <v>14</v>
      </c>
    </row>
    <row r="6" spans="1:10" ht="15.75" customHeight="1" x14ac:dyDescent="0.25">
      <c r="B6" s="40">
        <v>45815</v>
      </c>
      <c r="C6" s="41" t="s">
        <v>376</v>
      </c>
      <c r="D6" s="41" t="s">
        <v>270</v>
      </c>
      <c r="E6" s="42">
        <v>759778</v>
      </c>
      <c r="F6" s="8" t="s">
        <v>3</v>
      </c>
      <c r="G6" s="42">
        <v>60782</v>
      </c>
      <c r="H6" s="42">
        <f t="shared" ref="H6:H20" si="0">+E6+G6</f>
        <v>820560</v>
      </c>
      <c r="I6" s="4" t="s">
        <v>4</v>
      </c>
      <c r="J6" s="4" t="s">
        <v>14</v>
      </c>
    </row>
    <row r="7" spans="1:10" ht="15.75" customHeight="1" x14ac:dyDescent="0.25">
      <c r="B7" s="40">
        <v>45817</v>
      </c>
      <c r="C7" s="41" t="s">
        <v>377</v>
      </c>
      <c r="D7" s="41" t="s">
        <v>266</v>
      </c>
      <c r="E7" s="42">
        <v>360657</v>
      </c>
      <c r="F7" s="8" t="s">
        <v>3</v>
      </c>
      <c r="G7" s="42">
        <v>28853</v>
      </c>
      <c r="H7" s="42">
        <f t="shared" si="0"/>
        <v>389510</v>
      </c>
      <c r="I7" s="4" t="s">
        <v>4</v>
      </c>
      <c r="J7" s="4" t="s">
        <v>14</v>
      </c>
    </row>
    <row r="8" spans="1:10" ht="15.75" customHeight="1" x14ac:dyDescent="0.25">
      <c r="B8" s="40">
        <v>45826</v>
      </c>
      <c r="C8" s="41" t="s">
        <v>378</v>
      </c>
      <c r="D8" s="41" t="s">
        <v>175</v>
      </c>
      <c r="E8" s="42">
        <v>706962</v>
      </c>
      <c r="F8" s="8" t="s">
        <v>3</v>
      </c>
      <c r="G8" s="42">
        <v>56557</v>
      </c>
      <c r="H8" s="42">
        <f t="shared" si="0"/>
        <v>763519</v>
      </c>
      <c r="I8" s="4" t="s">
        <v>4</v>
      </c>
      <c r="J8" s="4" t="s">
        <v>14</v>
      </c>
    </row>
    <row r="9" spans="1:10" ht="15.75" customHeight="1" x14ac:dyDescent="0.25">
      <c r="B9" s="40">
        <v>45826</v>
      </c>
      <c r="C9" s="41" t="s">
        <v>379</v>
      </c>
      <c r="D9" s="41" t="s">
        <v>92</v>
      </c>
      <c r="E9" s="42">
        <v>1173235</v>
      </c>
      <c r="F9" s="8" t="s">
        <v>3</v>
      </c>
      <c r="G9" s="42">
        <v>93859</v>
      </c>
      <c r="H9" s="42">
        <f t="shared" si="0"/>
        <v>1267094</v>
      </c>
      <c r="I9" s="4" t="s">
        <v>4</v>
      </c>
      <c r="J9" s="4" t="s">
        <v>14</v>
      </c>
    </row>
    <row r="10" spans="1:10" ht="15.75" customHeight="1" x14ac:dyDescent="0.25">
      <c r="B10" s="40">
        <v>45826</v>
      </c>
      <c r="C10" s="41" t="s">
        <v>380</v>
      </c>
      <c r="D10" s="41" t="s">
        <v>157</v>
      </c>
      <c r="E10" s="42">
        <v>815738</v>
      </c>
      <c r="F10" s="8" t="s">
        <v>3</v>
      </c>
      <c r="G10" s="42">
        <v>65259</v>
      </c>
      <c r="H10" s="42">
        <f t="shared" si="0"/>
        <v>880997</v>
      </c>
      <c r="I10" s="4" t="s">
        <v>4</v>
      </c>
      <c r="J10" s="4" t="s">
        <v>14</v>
      </c>
    </row>
    <row r="11" spans="1:10" ht="15.75" customHeight="1" x14ac:dyDescent="0.25">
      <c r="B11" s="40">
        <v>45826</v>
      </c>
      <c r="C11" s="41" t="s">
        <v>381</v>
      </c>
      <c r="D11" s="41" t="s">
        <v>37</v>
      </c>
      <c r="E11" s="42">
        <v>379956</v>
      </c>
      <c r="F11" s="8" t="s">
        <v>3</v>
      </c>
      <c r="G11" s="42">
        <v>30396</v>
      </c>
      <c r="H11" s="42">
        <f t="shared" si="0"/>
        <v>410352</v>
      </c>
      <c r="I11" s="4" t="s">
        <v>4</v>
      </c>
      <c r="J11" s="4" t="s">
        <v>14</v>
      </c>
    </row>
    <row r="12" spans="1:10" ht="15.75" customHeight="1" x14ac:dyDescent="0.25">
      <c r="B12" s="40">
        <v>45827</v>
      </c>
      <c r="C12" s="41" t="s">
        <v>382</v>
      </c>
      <c r="D12" s="41" t="s">
        <v>259</v>
      </c>
      <c r="E12" s="42">
        <v>790159</v>
      </c>
      <c r="F12" s="8" t="s">
        <v>3</v>
      </c>
      <c r="G12" s="42">
        <v>63213</v>
      </c>
      <c r="H12" s="42">
        <f t="shared" si="0"/>
        <v>853372</v>
      </c>
      <c r="I12" s="4" t="s">
        <v>4</v>
      </c>
      <c r="J12" s="4" t="s">
        <v>14</v>
      </c>
    </row>
    <row r="13" spans="1:10" ht="15.75" customHeight="1" x14ac:dyDescent="0.25">
      <c r="B13" s="40">
        <v>45827</v>
      </c>
      <c r="C13" s="41" t="s">
        <v>383</v>
      </c>
      <c r="D13" s="41" t="s">
        <v>299</v>
      </c>
      <c r="E13" s="42">
        <v>826401</v>
      </c>
      <c r="F13" s="8" t="s">
        <v>3</v>
      </c>
      <c r="G13" s="42">
        <v>66112</v>
      </c>
      <c r="H13" s="42">
        <f t="shared" si="0"/>
        <v>892513</v>
      </c>
      <c r="I13" s="4" t="s">
        <v>4</v>
      </c>
      <c r="J13" s="4" t="s">
        <v>14</v>
      </c>
    </row>
    <row r="14" spans="1:10" ht="15.75" customHeight="1" x14ac:dyDescent="0.25">
      <c r="B14" s="40">
        <v>45831</v>
      </c>
      <c r="C14" s="41" t="s">
        <v>384</v>
      </c>
      <c r="D14" s="41" t="s">
        <v>165</v>
      </c>
      <c r="E14" s="42">
        <v>484199</v>
      </c>
      <c r="F14" s="8" t="s">
        <v>3</v>
      </c>
      <c r="G14" s="42">
        <v>38736</v>
      </c>
      <c r="H14" s="42">
        <f t="shared" si="0"/>
        <v>522935</v>
      </c>
      <c r="I14" s="4" t="s">
        <v>4</v>
      </c>
      <c r="J14" s="4" t="s">
        <v>14</v>
      </c>
    </row>
    <row r="15" spans="1:10" ht="15.75" customHeight="1" x14ac:dyDescent="0.25">
      <c r="B15" s="40">
        <v>45834</v>
      </c>
      <c r="C15" s="41" t="s">
        <v>385</v>
      </c>
      <c r="D15" s="41" t="s">
        <v>226</v>
      </c>
      <c r="E15" s="42">
        <v>640507</v>
      </c>
      <c r="F15" s="8" t="s">
        <v>3</v>
      </c>
      <c r="G15" s="42">
        <v>51241</v>
      </c>
      <c r="H15" s="42">
        <f t="shared" si="0"/>
        <v>691748</v>
      </c>
      <c r="I15" s="4" t="s">
        <v>4</v>
      </c>
      <c r="J15" s="4" t="s">
        <v>14</v>
      </c>
    </row>
    <row r="16" spans="1:10" ht="15.75" customHeight="1" x14ac:dyDescent="0.25">
      <c r="B16" s="40">
        <v>45814</v>
      </c>
      <c r="C16" s="41"/>
      <c r="D16" s="41" t="s">
        <v>280</v>
      </c>
      <c r="E16" s="42">
        <v>-593125</v>
      </c>
      <c r="F16" s="8" t="s">
        <v>3</v>
      </c>
      <c r="G16" s="42">
        <v>-47451</v>
      </c>
      <c r="H16" s="42">
        <f t="shared" si="0"/>
        <v>-640576</v>
      </c>
      <c r="I16" s="4" t="s">
        <v>4</v>
      </c>
      <c r="J16" s="4" t="s">
        <v>14</v>
      </c>
    </row>
    <row r="17" spans="2:10" ht="15.75" customHeight="1" x14ac:dyDescent="0.25">
      <c r="B17" s="40">
        <v>45818</v>
      </c>
      <c r="C17" s="41"/>
      <c r="D17" s="41" t="s">
        <v>206</v>
      </c>
      <c r="E17" s="42">
        <v>-56430</v>
      </c>
      <c r="F17" s="8" t="s">
        <v>3</v>
      </c>
      <c r="G17" s="42">
        <v>-4514</v>
      </c>
      <c r="H17" s="42">
        <f t="shared" si="0"/>
        <v>-60944</v>
      </c>
      <c r="I17" s="4" t="s">
        <v>4</v>
      </c>
      <c r="J17" s="4" t="s">
        <v>14</v>
      </c>
    </row>
    <row r="18" spans="2:10" ht="15.75" customHeight="1" x14ac:dyDescent="0.25">
      <c r="B18" s="40">
        <v>45818</v>
      </c>
      <c r="C18" s="41"/>
      <c r="D18" s="41" t="s">
        <v>349</v>
      </c>
      <c r="E18" s="42">
        <v>-69759</v>
      </c>
      <c r="F18" s="8" t="s">
        <v>3</v>
      </c>
      <c r="G18" s="42">
        <v>-5581</v>
      </c>
      <c r="H18" s="42">
        <f t="shared" si="0"/>
        <v>-75340</v>
      </c>
      <c r="I18" s="4" t="s">
        <v>4</v>
      </c>
      <c r="J18" s="4" t="s">
        <v>14</v>
      </c>
    </row>
    <row r="19" spans="2:10" ht="15.75" customHeight="1" x14ac:dyDescent="0.25">
      <c r="B19" s="40">
        <v>45818</v>
      </c>
      <c r="C19" s="41"/>
      <c r="D19" s="41" t="s">
        <v>121</v>
      </c>
      <c r="E19" s="42">
        <v>-192804</v>
      </c>
      <c r="F19" s="8" t="s">
        <v>3</v>
      </c>
      <c r="G19" s="42">
        <v>-15424</v>
      </c>
      <c r="H19" s="42">
        <f t="shared" si="0"/>
        <v>-208228</v>
      </c>
      <c r="I19" s="4" t="s">
        <v>4</v>
      </c>
      <c r="J19" s="4" t="s">
        <v>14</v>
      </c>
    </row>
    <row r="20" spans="2:10" ht="15.75" customHeight="1" x14ac:dyDescent="0.25">
      <c r="B20" s="40">
        <v>45829</v>
      </c>
      <c r="C20" s="41"/>
      <c r="D20" s="41" t="s">
        <v>206</v>
      </c>
      <c r="E20" s="42">
        <v>-56430</v>
      </c>
      <c r="F20" s="8" t="s">
        <v>3</v>
      </c>
      <c r="G20" s="42">
        <v>-4514</v>
      </c>
      <c r="H20" s="42">
        <f t="shared" si="0"/>
        <v>-60944</v>
      </c>
      <c r="I20" s="4" t="s">
        <v>4</v>
      </c>
      <c r="J20" s="4" t="s">
        <v>14</v>
      </c>
    </row>
    <row r="21" spans="2:10" x14ac:dyDescent="0.25">
      <c r="B21" s="27" t="s">
        <v>139</v>
      </c>
      <c r="D21" s="30" t="s">
        <v>38</v>
      </c>
      <c r="E21" s="28">
        <f>SUM(E4:E20)</f>
        <v>7468046</v>
      </c>
      <c r="G21" s="28">
        <f>SUM(G4:G20)</f>
        <v>597444</v>
      </c>
      <c r="H21" s="28">
        <f>SUM(H4:H20)</f>
        <v>8065490</v>
      </c>
    </row>
    <row r="22" spans="2:10" x14ac:dyDescent="0.25">
      <c r="D22" s="32" t="s">
        <v>386</v>
      </c>
      <c r="H22" s="33">
        <f>-E21*0.005</f>
        <v>-37340.230000000003</v>
      </c>
    </row>
    <row r="23" spans="2:10" x14ac:dyDescent="0.25">
      <c r="D23" s="32" t="s">
        <v>387</v>
      </c>
      <c r="H23" s="33">
        <f>-H21*0.01</f>
        <v>-80654.900000000009</v>
      </c>
    </row>
    <row r="24" spans="2:10" x14ac:dyDescent="0.25">
      <c r="D24" s="32" t="s">
        <v>388</v>
      </c>
      <c r="H24" s="33">
        <f>-H21*0.01</f>
        <v>-80654.900000000009</v>
      </c>
    </row>
    <row r="25" spans="2:10" x14ac:dyDescent="0.25">
      <c r="D25" s="34" t="s">
        <v>42</v>
      </c>
      <c r="H25" s="35">
        <f>+SUM(H22:H24)</f>
        <v>-198650.03000000003</v>
      </c>
    </row>
    <row r="26" spans="2:10" x14ac:dyDescent="0.25">
      <c r="D26" s="36" t="s">
        <v>43</v>
      </c>
      <c r="H26" s="35">
        <f>+H21+H25</f>
        <v>7866839.9699999997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9"/>
  <sheetViews>
    <sheetView topLeftCell="A16" zoomScaleNormal="100" workbookViewId="0">
      <selection activeCell="H29" sqref="H29"/>
    </sheetView>
  </sheetViews>
  <sheetFormatPr defaultColWidth="9.140625" defaultRowHeight="15" x14ac:dyDescent="0.25"/>
  <cols>
    <col min="1" max="1" width="1.42578125" customWidth="1"/>
    <col min="2" max="2" width="14.28515625" style="1" customWidth="1"/>
    <col min="3" max="3" width="11.42578125" customWidth="1"/>
    <col min="4" max="4" width="57.140625" customWidth="1"/>
    <col min="5" max="5" width="17.140625" style="2" customWidth="1"/>
    <col min="6" max="6" width="11.42578125" customWidth="1"/>
    <col min="7" max="8" width="15.7109375" style="2" customWidth="1"/>
    <col min="9" max="9" width="50" customWidth="1"/>
    <col min="10" max="10" width="21.42578125" customWidth="1"/>
  </cols>
  <sheetData>
    <row r="1" spans="1:10" ht="18.75" x14ac:dyDescent="0.3">
      <c r="A1" s="64" t="s">
        <v>12</v>
      </c>
      <c r="B1" s="64"/>
      <c r="C1" s="64"/>
      <c r="D1" s="64"/>
      <c r="E1" s="64"/>
      <c r="F1" s="64"/>
      <c r="G1" s="64"/>
      <c r="H1" s="64"/>
      <c r="I1" s="64"/>
    </row>
    <row r="2" spans="1:10" x14ac:dyDescent="0.25">
      <c r="A2" s="65" t="s">
        <v>372</v>
      </c>
      <c r="B2" s="65"/>
      <c r="C2" s="65"/>
      <c r="D2" s="65"/>
      <c r="E2" s="65"/>
      <c r="F2" s="65"/>
      <c r="G2" s="65"/>
      <c r="H2" s="65"/>
      <c r="I2" s="65"/>
    </row>
    <row r="3" spans="1:10" ht="24.75" customHeight="1" x14ac:dyDescent="0.25">
      <c r="B3" s="5" t="s">
        <v>2</v>
      </c>
      <c r="C3" s="3" t="s">
        <v>0</v>
      </c>
      <c r="D3" s="3" t="s">
        <v>10</v>
      </c>
      <c r="E3" s="6" t="s">
        <v>7</v>
      </c>
      <c r="F3" s="3" t="s">
        <v>1</v>
      </c>
      <c r="G3" s="6" t="s">
        <v>11</v>
      </c>
      <c r="H3" s="6" t="s">
        <v>141</v>
      </c>
      <c r="I3" s="3" t="s">
        <v>9</v>
      </c>
      <c r="J3" s="3" t="s">
        <v>6</v>
      </c>
    </row>
    <row r="4" spans="1:10" ht="15.75" customHeight="1" x14ac:dyDescent="0.25">
      <c r="B4" s="40">
        <v>45779</v>
      </c>
      <c r="C4" s="41" t="s">
        <v>351</v>
      </c>
      <c r="D4" s="41" t="s">
        <v>270</v>
      </c>
      <c r="E4" s="42">
        <v>1045386</v>
      </c>
      <c r="F4" s="8" t="s">
        <v>3</v>
      </c>
      <c r="G4" s="42">
        <v>83631</v>
      </c>
      <c r="H4" s="42">
        <f>+E4+G4</f>
        <v>1129017</v>
      </c>
      <c r="I4" s="4" t="s">
        <v>4</v>
      </c>
      <c r="J4" s="4" t="s">
        <v>14</v>
      </c>
    </row>
    <row r="5" spans="1:10" ht="15.75" customHeight="1" x14ac:dyDescent="0.25">
      <c r="B5" s="40">
        <v>45782</v>
      </c>
      <c r="C5" s="41" t="s">
        <v>352</v>
      </c>
      <c r="D5" s="41" t="s">
        <v>157</v>
      </c>
      <c r="E5" s="42">
        <v>420541</v>
      </c>
      <c r="F5" s="8" t="s">
        <v>3</v>
      </c>
      <c r="G5" s="42">
        <v>33643</v>
      </c>
      <c r="H5" s="42">
        <f>+E5+G5</f>
        <v>454184</v>
      </c>
      <c r="I5" s="4" t="s">
        <v>4</v>
      </c>
      <c r="J5" s="4" t="s">
        <v>14</v>
      </c>
    </row>
    <row r="6" spans="1:10" ht="15.75" customHeight="1" x14ac:dyDescent="0.25">
      <c r="B6" s="40">
        <v>45783</v>
      </c>
      <c r="C6" s="41" t="s">
        <v>353</v>
      </c>
      <c r="D6" s="41" t="s">
        <v>266</v>
      </c>
      <c r="E6" s="42">
        <v>956208</v>
      </c>
      <c r="F6" s="8" t="s">
        <v>3</v>
      </c>
      <c r="G6" s="42">
        <v>76497</v>
      </c>
      <c r="H6" s="42">
        <f t="shared" ref="H6:H23" si="0">+E6+G6</f>
        <v>1032705</v>
      </c>
      <c r="I6" s="4" t="s">
        <v>4</v>
      </c>
      <c r="J6" s="4" t="s">
        <v>14</v>
      </c>
    </row>
    <row r="7" spans="1:10" ht="15.75" customHeight="1" x14ac:dyDescent="0.25">
      <c r="B7" s="40">
        <v>45784</v>
      </c>
      <c r="C7" s="41" t="s">
        <v>354</v>
      </c>
      <c r="D7" s="41" t="s">
        <v>194</v>
      </c>
      <c r="E7" s="42">
        <v>1229733</v>
      </c>
      <c r="F7" s="8" t="s">
        <v>3</v>
      </c>
      <c r="G7" s="42">
        <v>98379</v>
      </c>
      <c r="H7" s="42">
        <f t="shared" si="0"/>
        <v>1328112</v>
      </c>
      <c r="I7" s="4" t="s">
        <v>4</v>
      </c>
      <c r="J7" s="4" t="s">
        <v>14</v>
      </c>
    </row>
    <row r="8" spans="1:10" ht="15.75" customHeight="1" x14ac:dyDescent="0.25">
      <c r="B8" s="40">
        <v>45785</v>
      </c>
      <c r="C8" s="41" t="s">
        <v>355</v>
      </c>
      <c r="D8" s="41" t="s">
        <v>175</v>
      </c>
      <c r="E8" s="42">
        <v>756503</v>
      </c>
      <c r="F8" s="8" t="s">
        <v>3</v>
      </c>
      <c r="G8" s="42">
        <v>60520</v>
      </c>
      <c r="H8" s="42">
        <f t="shared" si="0"/>
        <v>817023</v>
      </c>
      <c r="I8" s="4" t="s">
        <v>4</v>
      </c>
      <c r="J8" s="4" t="s">
        <v>14</v>
      </c>
    </row>
    <row r="9" spans="1:10" ht="15.75" customHeight="1" x14ac:dyDescent="0.25">
      <c r="B9" s="40">
        <v>45791</v>
      </c>
      <c r="C9" s="41" t="s">
        <v>356</v>
      </c>
      <c r="D9" s="41" t="s">
        <v>37</v>
      </c>
      <c r="E9" s="42">
        <v>420287</v>
      </c>
      <c r="F9" s="8" t="s">
        <v>3</v>
      </c>
      <c r="G9" s="42">
        <v>33623</v>
      </c>
      <c r="H9" s="42">
        <f t="shared" si="0"/>
        <v>453910</v>
      </c>
      <c r="I9" s="4" t="s">
        <v>4</v>
      </c>
      <c r="J9" s="4" t="s">
        <v>14</v>
      </c>
    </row>
    <row r="10" spans="1:10" ht="15.75" customHeight="1" x14ac:dyDescent="0.25">
      <c r="B10" s="40">
        <v>45791</v>
      </c>
      <c r="C10" s="41" t="s">
        <v>357</v>
      </c>
      <c r="D10" s="41" t="s">
        <v>165</v>
      </c>
      <c r="E10" s="42">
        <v>665597</v>
      </c>
      <c r="F10" s="8" t="s">
        <v>3</v>
      </c>
      <c r="G10" s="42">
        <v>53248</v>
      </c>
      <c r="H10" s="42">
        <f t="shared" si="0"/>
        <v>718845</v>
      </c>
      <c r="I10" s="4" t="s">
        <v>4</v>
      </c>
      <c r="J10" s="4" t="s">
        <v>14</v>
      </c>
    </row>
    <row r="11" spans="1:10" ht="15.75" customHeight="1" x14ac:dyDescent="0.25">
      <c r="B11" s="40">
        <v>45796</v>
      </c>
      <c r="C11" s="41" t="s">
        <v>358</v>
      </c>
      <c r="D11" s="41" t="s">
        <v>157</v>
      </c>
      <c r="E11" s="42">
        <v>348795</v>
      </c>
      <c r="F11" s="8" t="s">
        <v>3</v>
      </c>
      <c r="G11" s="42">
        <v>27904</v>
      </c>
      <c r="H11" s="42">
        <f t="shared" si="0"/>
        <v>376699</v>
      </c>
      <c r="I11" s="4" t="s">
        <v>4</v>
      </c>
      <c r="J11" s="4" t="s">
        <v>14</v>
      </c>
    </row>
    <row r="12" spans="1:10" ht="15.75" customHeight="1" x14ac:dyDescent="0.25">
      <c r="B12" s="40">
        <v>45800</v>
      </c>
      <c r="C12" s="41" t="s">
        <v>359</v>
      </c>
      <c r="D12" s="41" t="s">
        <v>175</v>
      </c>
      <c r="E12" s="42">
        <v>888932</v>
      </c>
      <c r="F12" s="8" t="s">
        <v>3</v>
      </c>
      <c r="G12" s="42">
        <v>71115</v>
      </c>
      <c r="H12" s="42">
        <f t="shared" si="0"/>
        <v>960047</v>
      </c>
      <c r="I12" s="4" t="s">
        <v>4</v>
      </c>
      <c r="J12" s="4" t="s">
        <v>14</v>
      </c>
    </row>
    <row r="13" spans="1:10" ht="15.75" customHeight="1" x14ac:dyDescent="0.25">
      <c r="B13" s="40">
        <v>45801</v>
      </c>
      <c r="C13" s="41" t="s">
        <v>360</v>
      </c>
      <c r="D13" s="41" t="s">
        <v>299</v>
      </c>
      <c r="E13" s="42">
        <v>569934</v>
      </c>
      <c r="F13" s="8" t="s">
        <v>3</v>
      </c>
      <c r="G13" s="42">
        <v>45595</v>
      </c>
      <c r="H13" s="42">
        <f t="shared" si="0"/>
        <v>615529</v>
      </c>
      <c r="I13" s="4" t="s">
        <v>4</v>
      </c>
      <c r="J13" s="4" t="s">
        <v>14</v>
      </c>
    </row>
    <row r="14" spans="1:10" ht="15.75" customHeight="1" x14ac:dyDescent="0.25">
      <c r="B14" s="40">
        <v>45803</v>
      </c>
      <c r="C14" s="41" t="s">
        <v>361</v>
      </c>
      <c r="D14" s="41" t="s">
        <v>37</v>
      </c>
      <c r="E14" s="42">
        <v>422147</v>
      </c>
      <c r="F14" s="8" t="s">
        <v>3</v>
      </c>
      <c r="G14" s="42">
        <v>33772</v>
      </c>
      <c r="H14" s="42">
        <f t="shared" si="0"/>
        <v>455919</v>
      </c>
      <c r="I14" s="4" t="s">
        <v>4</v>
      </c>
      <c r="J14" s="4" t="s">
        <v>14</v>
      </c>
    </row>
    <row r="15" spans="1:10" ht="15.75" customHeight="1" x14ac:dyDescent="0.25">
      <c r="B15" s="40">
        <v>45804</v>
      </c>
      <c r="C15" s="41" t="s">
        <v>362</v>
      </c>
      <c r="D15" s="41" t="s">
        <v>226</v>
      </c>
      <c r="E15" s="42">
        <v>688014</v>
      </c>
      <c r="F15" s="8" t="s">
        <v>3</v>
      </c>
      <c r="G15" s="42">
        <v>55041</v>
      </c>
      <c r="H15" s="42">
        <f t="shared" si="0"/>
        <v>743055</v>
      </c>
      <c r="I15" s="4" t="s">
        <v>4</v>
      </c>
      <c r="J15" s="4" t="s">
        <v>14</v>
      </c>
    </row>
    <row r="16" spans="1:10" ht="15.75" customHeight="1" x14ac:dyDescent="0.25">
      <c r="B16" s="40">
        <v>45804</v>
      </c>
      <c r="C16" s="41" t="s">
        <v>363</v>
      </c>
      <c r="D16" s="41" t="s">
        <v>196</v>
      </c>
      <c r="E16" s="42">
        <v>543452</v>
      </c>
      <c r="F16" s="8" t="s">
        <v>3</v>
      </c>
      <c r="G16" s="42">
        <v>43476</v>
      </c>
      <c r="H16" s="42">
        <f t="shared" si="0"/>
        <v>586928</v>
      </c>
      <c r="I16" s="4" t="s">
        <v>4</v>
      </c>
      <c r="J16" s="4" t="s">
        <v>14</v>
      </c>
    </row>
    <row r="17" spans="2:10" ht="15.75" customHeight="1" x14ac:dyDescent="0.25">
      <c r="B17" s="7">
        <v>45786</v>
      </c>
      <c r="C17" s="41"/>
      <c r="D17" s="4" t="s">
        <v>206</v>
      </c>
      <c r="E17" s="9">
        <v>-67403</v>
      </c>
      <c r="F17" s="8" t="s">
        <v>3</v>
      </c>
      <c r="G17" s="9">
        <v>-5392</v>
      </c>
      <c r="H17" s="42">
        <f t="shared" si="0"/>
        <v>-72795</v>
      </c>
      <c r="I17" s="4" t="s">
        <v>4</v>
      </c>
      <c r="J17" s="4" t="s">
        <v>14</v>
      </c>
    </row>
    <row r="18" spans="2:10" ht="15.75" customHeight="1" x14ac:dyDescent="0.25">
      <c r="B18" s="7">
        <v>45792</v>
      </c>
      <c r="C18" s="41"/>
      <c r="D18" s="4" t="s">
        <v>205</v>
      </c>
      <c r="E18" s="9">
        <v>-69759</v>
      </c>
      <c r="F18" s="8" t="s">
        <v>3</v>
      </c>
      <c r="G18" s="9">
        <v>-5581</v>
      </c>
      <c r="H18" s="42">
        <f t="shared" si="0"/>
        <v>-75340</v>
      </c>
      <c r="I18" s="4" t="s">
        <v>4</v>
      </c>
      <c r="J18" s="4" t="s">
        <v>14</v>
      </c>
    </row>
    <row r="19" spans="2:10" ht="15.75" customHeight="1" x14ac:dyDescent="0.25">
      <c r="B19" s="7">
        <v>45799</v>
      </c>
      <c r="C19" s="41"/>
      <c r="D19" s="4" t="s">
        <v>282</v>
      </c>
      <c r="E19" s="9">
        <v>-52816</v>
      </c>
      <c r="F19" s="8" t="s">
        <v>3</v>
      </c>
      <c r="G19" s="9">
        <v>-4225</v>
      </c>
      <c r="H19" s="42">
        <f t="shared" si="0"/>
        <v>-57041</v>
      </c>
      <c r="I19" s="4" t="s">
        <v>4</v>
      </c>
      <c r="J19" s="4" t="s">
        <v>14</v>
      </c>
    </row>
    <row r="20" spans="2:10" ht="15.75" customHeight="1" x14ac:dyDescent="0.25">
      <c r="B20" s="7">
        <v>45799</v>
      </c>
      <c r="C20" s="41"/>
      <c r="D20" s="4" t="s">
        <v>349</v>
      </c>
      <c r="E20" s="9">
        <v>-105505</v>
      </c>
      <c r="F20" s="8" t="s">
        <v>3</v>
      </c>
      <c r="G20" s="9">
        <v>-8440</v>
      </c>
      <c r="H20" s="42">
        <f t="shared" si="0"/>
        <v>-113945</v>
      </c>
      <c r="I20" s="4" t="s">
        <v>4</v>
      </c>
      <c r="J20" s="4" t="s">
        <v>14</v>
      </c>
    </row>
    <row r="21" spans="2:10" ht="15.75" customHeight="1" x14ac:dyDescent="0.25">
      <c r="B21" s="7">
        <v>45800</v>
      </c>
      <c r="C21" s="41"/>
      <c r="D21" s="4" t="s">
        <v>350</v>
      </c>
      <c r="E21" s="9">
        <v>-550123</v>
      </c>
      <c r="F21" s="8" t="s">
        <v>3</v>
      </c>
      <c r="G21" s="9">
        <v>-44010</v>
      </c>
      <c r="H21" s="42">
        <f t="shared" si="0"/>
        <v>-594133</v>
      </c>
      <c r="I21" s="4" t="s">
        <v>4</v>
      </c>
      <c r="J21" s="4" t="s">
        <v>14</v>
      </c>
    </row>
    <row r="22" spans="2:10" ht="15.75" customHeight="1" x14ac:dyDescent="0.25">
      <c r="B22" s="7">
        <v>45800</v>
      </c>
      <c r="C22" s="41"/>
      <c r="D22" s="4" t="s">
        <v>203</v>
      </c>
      <c r="E22" s="9">
        <v>-793728</v>
      </c>
      <c r="F22" s="8" t="s">
        <v>3</v>
      </c>
      <c r="G22" s="9">
        <v>-63498</v>
      </c>
      <c r="H22" s="42">
        <f t="shared" si="0"/>
        <v>-857226</v>
      </c>
      <c r="I22" s="4" t="s">
        <v>4</v>
      </c>
      <c r="J22" s="4" t="s">
        <v>14</v>
      </c>
    </row>
    <row r="23" spans="2:10" ht="15.75" customHeight="1" x14ac:dyDescent="0.25">
      <c r="B23" s="7">
        <v>45800</v>
      </c>
      <c r="C23" s="41"/>
      <c r="D23" s="4" t="s">
        <v>120</v>
      </c>
      <c r="E23" s="9">
        <v>-218365</v>
      </c>
      <c r="F23" s="8" t="s">
        <v>3</v>
      </c>
      <c r="G23" s="9">
        <v>-17469</v>
      </c>
      <c r="H23" s="42">
        <f t="shared" si="0"/>
        <v>-235834</v>
      </c>
      <c r="I23" s="4" t="s">
        <v>4</v>
      </c>
      <c r="J23" s="4" t="s">
        <v>14</v>
      </c>
    </row>
    <row r="24" spans="2:10" x14ac:dyDescent="0.25">
      <c r="B24" s="27" t="s">
        <v>364</v>
      </c>
      <c r="D24" s="30" t="s">
        <v>38</v>
      </c>
      <c r="E24" s="28">
        <f>SUM(E4:E23)</f>
        <v>7097830</v>
      </c>
      <c r="G24" s="28">
        <f>SUM(G4:G23)</f>
        <v>567829</v>
      </c>
      <c r="H24" s="28">
        <f>SUM(H4:H23)</f>
        <v>7665659</v>
      </c>
    </row>
    <row r="25" spans="2:10" x14ac:dyDescent="0.25">
      <c r="D25" s="32" t="s">
        <v>365</v>
      </c>
      <c r="H25" s="33">
        <f>-E24*0.005</f>
        <v>-35489.15</v>
      </c>
    </row>
    <row r="26" spans="2:10" x14ac:dyDescent="0.25">
      <c r="D26" s="32" t="s">
        <v>366</v>
      </c>
      <c r="H26" s="33">
        <f>-H24*0.01</f>
        <v>-76656.59</v>
      </c>
    </row>
    <row r="27" spans="2:10" x14ac:dyDescent="0.25">
      <c r="D27" s="32" t="s">
        <v>367</v>
      </c>
      <c r="H27" s="33">
        <f>-H24*0.01</f>
        <v>-76656.59</v>
      </c>
    </row>
    <row r="28" spans="2:10" x14ac:dyDescent="0.25">
      <c r="D28" s="34" t="s">
        <v>42</v>
      </c>
      <c r="H28" s="35">
        <f>+SUM(H25:H27)</f>
        <v>-188802.33</v>
      </c>
    </row>
    <row r="29" spans="2:10" x14ac:dyDescent="0.25">
      <c r="D29" s="36" t="s">
        <v>43</v>
      </c>
      <c r="H29" s="35">
        <f>+H24+H28</f>
        <v>7476856.6699999999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1"/>
  <sheetViews>
    <sheetView topLeftCell="A11" zoomScaleNormal="100" workbookViewId="0">
      <selection activeCell="H31" sqref="H31"/>
    </sheetView>
  </sheetViews>
  <sheetFormatPr defaultColWidth="9.140625" defaultRowHeight="15" x14ac:dyDescent="0.25"/>
  <cols>
    <col min="1" max="1" width="1.42578125" customWidth="1"/>
    <col min="2" max="2" width="14.28515625" style="1" customWidth="1"/>
    <col min="3" max="3" width="11.42578125" customWidth="1"/>
    <col min="4" max="4" width="57.140625" customWidth="1"/>
    <col min="5" max="5" width="17.140625" style="2" customWidth="1"/>
    <col min="6" max="6" width="11.42578125" customWidth="1"/>
    <col min="7" max="8" width="15.7109375" style="2" customWidth="1"/>
    <col min="9" max="9" width="50" customWidth="1"/>
    <col min="10" max="10" width="21.42578125" customWidth="1"/>
  </cols>
  <sheetData>
    <row r="1" spans="1:10" ht="18.75" x14ac:dyDescent="0.3">
      <c r="A1" s="64" t="s">
        <v>12</v>
      </c>
      <c r="B1" s="64"/>
      <c r="C1" s="64"/>
      <c r="D1" s="64"/>
      <c r="E1" s="64"/>
      <c r="F1" s="64"/>
      <c r="G1" s="64"/>
      <c r="H1" s="64"/>
      <c r="I1" s="64"/>
    </row>
    <row r="2" spans="1:10" x14ac:dyDescent="0.25">
      <c r="A2" s="65" t="s">
        <v>324</v>
      </c>
      <c r="B2" s="65"/>
      <c r="C2" s="65"/>
      <c r="D2" s="65"/>
      <c r="E2" s="65"/>
      <c r="F2" s="65"/>
      <c r="G2" s="65"/>
      <c r="H2" s="65"/>
      <c r="I2" s="65"/>
    </row>
    <row r="3" spans="1:10" ht="24.75" customHeight="1" x14ac:dyDescent="0.25">
      <c r="B3" s="5" t="s">
        <v>2</v>
      </c>
      <c r="C3" s="3" t="s">
        <v>0</v>
      </c>
      <c r="D3" s="3" t="s">
        <v>10</v>
      </c>
      <c r="E3" s="6" t="s">
        <v>7</v>
      </c>
      <c r="F3" s="3" t="s">
        <v>1</v>
      </c>
      <c r="G3" s="6" t="s">
        <v>11</v>
      </c>
      <c r="H3" s="6" t="s">
        <v>141</v>
      </c>
      <c r="I3" s="3" t="s">
        <v>9</v>
      </c>
      <c r="J3" s="3" t="s">
        <v>6</v>
      </c>
    </row>
    <row r="4" spans="1:10" ht="15.75" customHeight="1" x14ac:dyDescent="0.25">
      <c r="B4" s="40">
        <v>45748</v>
      </c>
      <c r="C4" s="41" t="s">
        <v>325</v>
      </c>
      <c r="D4" s="41" t="s">
        <v>299</v>
      </c>
      <c r="E4" s="42">
        <v>644253</v>
      </c>
      <c r="F4" s="8" t="s">
        <v>3</v>
      </c>
      <c r="G4" s="42">
        <v>51540</v>
      </c>
      <c r="H4" s="42">
        <f>+E4+G4</f>
        <v>695793</v>
      </c>
      <c r="I4" s="4" t="s">
        <v>4</v>
      </c>
      <c r="J4" s="4" t="s">
        <v>14</v>
      </c>
    </row>
    <row r="5" spans="1:10" ht="15.75" customHeight="1" x14ac:dyDescent="0.25">
      <c r="B5" s="40">
        <v>45748</v>
      </c>
      <c r="C5" s="41" t="s">
        <v>326</v>
      </c>
      <c r="D5" s="41" t="s">
        <v>165</v>
      </c>
      <c r="E5" s="42">
        <v>462544</v>
      </c>
      <c r="F5" s="8" t="s">
        <v>3</v>
      </c>
      <c r="G5" s="42">
        <v>37004</v>
      </c>
      <c r="H5" s="42">
        <f>+E5+G5</f>
        <v>499548</v>
      </c>
      <c r="I5" s="4" t="s">
        <v>4</v>
      </c>
      <c r="J5" s="4" t="s">
        <v>14</v>
      </c>
    </row>
    <row r="6" spans="1:10" ht="15.75" customHeight="1" x14ac:dyDescent="0.25">
      <c r="B6" s="40">
        <v>45749</v>
      </c>
      <c r="C6" s="41" t="s">
        <v>327</v>
      </c>
      <c r="D6" s="41" t="s">
        <v>266</v>
      </c>
      <c r="E6" s="42">
        <v>312553</v>
      </c>
      <c r="F6" s="8" t="s">
        <v>3</v>
      </c>
      <c r="G6" s="42">
        <v>25004</v>
      </c>
      <c r="H6" s="42">
        <f t="shared" ref="H6:H25" si="0">+E6+G6</f>
        <v>337557</v>
      </c>
      <c r="I6" s="4" t="s">
        <v>4</v>
      </c>
      <c r="J6" s="4" t="s">
        <v>14</v>
      </c>
    </row>
    <row r="7" spans="1:10" ht="15.75" customHeight="1" x14ac:dyDescent="0.25">
      <c r="B7" s="40">
        <v>45755</v>
      </c>
      <c r="C7" s="41" t="s">
        <v>328</v>
      </c>
      <c r="D7" s="41" t="s">
        <v>157</v>
      </c>
      <c r="E7" s="42">
        <v>452071</v>
      </c>
      <c r="F7" s="8" t="s">
        <v>3</v>
      </c>
      <c r="G7" s="42">
        <v>36166</v>
      </c>
      <c r="H7" s="42">
        <f t="shared" si="0"/>
        <v>488237</v>
      </c>
      <c r="I7" s="4" t="s">
        <v>4</v>
      </c>
      <c r="J7" s="4" t="s">
        <v>14</v>
      </c>
    </row>
    <row r="8" spans="1:10" ht="15.75" customHeight="1" x14ac:dyDescent="0.25">
      <c r="B8" s="40">
        <v>45755</v>
      </c>
      <c r="C8" s="41" t="s">
        <v>329</v>
      </c>
      <c r="D8" s="41" t="s">
        <v>92</v>
      </c>
      <c r="E8" s="42">
        <v>2049555</v>
      </c>
      <c r="F8" s="8" t="s">
        <v>3</v>
      </c>
      <c r="G8" s="42">
        <v>163964</v>
      </c>
      <c r="H8" s="42">
        <f t="shared" si="0"/>
        <v>2213519</v>
      </c>
      <c r="I8" s="4" t="s">
        <v>4</v>
      </c>
      <c r="J8" s="4" t="s">
        <v>14</v>
      </c>
    </row>
    <row r="9" spans="1:10" ht="15.75" customHeight="1" x14ac:dyDescent="0.25">
      <c r="B9" s="40">
        <v>45756</v>
      </c>
      <c r="C9" s="41" t="s">
        <v>330</v>
      </c>
      <c r="D9" s="41" t="s">
        <v>270</v>
      </c>
      <c r="E9" s="42">
        <v>902865</v>
      </c>
      <c r="F9" s="8" t="s">
        <v>3</v>
      </c>
      <c r="G9" s="42">
        <v>72229</v>
      </c>
      <c r="H9" s="42">
        <f t="shared" ref="H9:H14" si="1">+E9+G9</f>
        <v>975094</v>
      </c>
      <c r="I9" s="4" t="s">
        <v>4</v>
      </c>
      <c r="J9" s="4" t="s">
        <v>14</v>
      </c>
    </row>
    <row r="10" spans="1:10" ht="15.75" customHeight="1" x14ac:dyDescent="0.25">
      <c r="B10" s="40">
        <v>45757</v>
      </c>
      <c r="C10" s="41" t="s">
        <v>331</v>
      </c>
      <c r="D10" s="41" t="s">
        <v>266</v>
      </c>
      <c r="E10" s="42">
        <v>684240</v>
      </c>
      <c r="F10" s="8" t="s">
        <v>3</v>
      </c>
      <c r="G10" s="42">
        <v>54739</v>
      </c>
      <c r="H10" s="42">
        <f t="shared" si="1"/>
        <v>738979</v>
      </c>
      <c r="I10" s="4" t="s">
        <v>4</v>
      </c>
      <c r="J10" s="4" t="s">
        <v>14</v>
      </c>
    </row>
    <row r="11" spans="1:10" ht="15.75" customHeight="1" x14ac:dyDescent="0.25">
      <c r="B11" s="40">
        <v>45761</v>
      </c>
      <c r="C11" s="41" t="s">
        <v>332</v>
      </c>
      <c r="D11" s="41" t="s">
        <v>299</v>
      </c>
      <c r="E11" s="42">
        <v>467256</v>
      </c>
      <c r="F11" s="8" t="s">
        <v>3</v>
      </c>
      <c r="G11" s="42">
        <v>37380</v>
      </c>
      <c r="H11" s="42">
        <f t="shared" si="1"/>
        <v>504636</v>
      </c>
      <c r="I11" s="4" t="s">
        <v>4</v>
      </c>
      <c r="J11" s="4" t="s">
        <v>14</v>
      </c>
    </row>
    <row r="12" spans="1:10" ht="15.75" customHeight="1" x14ac:dyDescent="0.25">
      <c r="B12" s="40">
        <v>45761</v>
      </c>
      <c r="C12" s="41" t="s">
        <v>333</v>
      </c>
      <c r="D12" s="41" t="s">
        <v>37</v>
      </c>
      <c r="E12" s="42">
        <v>601330</v>
      </c>
      <c r="F12" s="8" t="s">
        <v>3</v>
      </c>
      <c r="G12" s="42">
        <v>48106</v>
      </c>
      <c r="H12" s="42">
        <f t="shared" si="1"/>
        <v>649436</v>
      </c>
      <c r="I12" s="4" t="s">
        <v>4</v>
      </c>
      <c r="J12" s="4" t="s">
        <v>14</v>
      </c>
    </row>
    <row r="13" spans="1:10" ht="15.75" customHeight="1" x14ac:dyDescent="0.25">
      <c r="B13" s="40">
        <v>45762</v>
      </c>
      <c r="C13" s="41" t="s">
        <v>334</v>
      </c>
      <c r="D13" s="41" t="s">
        <v>224</v>
      </c>
      <c r="E13" s="42">
        <v>485454</v>
      </c>
      <c r="F13" s="8" t="s">
        <v>3</v>
      </c>
      <c r="G13" s="42">
        <v>38836</v>
      </c>
      <c r="H13" s="42">
        <f t="shared" si="1"/>
        <v>524290</v>
      </c>
      <c r="I13" s="4" t="s">
        <v>4</v>
      </c>
      <c r="J13" s="4" t="s">
        <v>14</v>
      </c>
    </row>
    <row r="14" spans="1:10" ht="15.75" customHeight="1" x14ac:dyDescent="0.25">
      <c r="B14" s="40">
        <v>45769</v>
      </c>
      <c r="C14" s="41" t="s">
        <v>335</v>
      </c>
      <c r="D14" s="41" t="s">
        <v>175</v>
      </c>
      <c r="E14" s="42">
        <v>623590</v>
      </c>
      <c r="F14" s="8" t="s">
        <v>3</v>
      </c>
      <c r="G14" s="42">
        <v>49887</v>
      </c>
      <c r="H14" s="42">
        <f t="shared" si="1"/>
        <v>673477</v>
      </c>
      <c r="I14" s="4" t="s">
        <v>4</v>
      </c>
      <c r="J14" s="4" t="s">
        <v>14</v>
      </c>
    </row>
    <row r="15" spans="1:10" ht="15.75" customHeight="1" x14ac:dyDescent="0.25">
      <c r="B15" s="40">
        <v>45771</v>
      </c>
      <c r="C15" s="41" t="s">
        <v>336</v>
      </c>
      <c r="D15" s="41" t="s">
        <v>92</v>
      </c>
      <c r="E15" s="42">
        <v>1034895</v>
      </c>
      <c r="F15" s="8" t="s">
        <v>3</v>
      </c>
      <c r="G15" s="42">
        <v>82792</v>
      </c>
      <c r="H15" s="42">
        <f t="shared" si="0"/>
        <v>1117687</v>
      </c>
      <c r="I15" s="4" t="s">
        <v>4</v>
      </c>
      <c r="J15" s="4" t="s">
        <v>14</v>
      </c>
    </row>
    <row r="16" spans="1:10" ht="15.75" customHeight="1" x14ac:dyDescent="0.25">
      <c r="B16" s="40">
        <v>45771</v>
      </c>
      <c r="C16" s="41" t="s">
        <v>337</v>
      </c>
      <c r="D16" s="41" t="s">
        <v>157</v>
      </c>
      <c r="E16" s="42">
        <v>555093</v>
      </c>
      <c r="F16" s="8" t="s">
        <v>3</v>
      </c>
      <c r="G16" s="42">
        <v>44407</v>
      </c>
      <c r="H16" s="42">
        <f t="shared" si="0"/>
        <v>599500</v>
      </c>
      <c r="I16" s="4" t="s">
        <v>4</v>
      </c>
      <c r="J16" s="4" t="s">
        <v>14</v>
      </c>
    </row>
    <row r="17" spans="2:10" ht="15.75" customHeight="1" x14ac:dyDescent="0.25">
      <c r="B17" s="40">
        <v>45772</v>
      </c>
      <c r="C17" s="41" t="s">
        <v>338</v>
      </c>
      <c r="D17" s="41" t="s">
        <v>196</v>
      </c>
      <c r="E17" s="42">
        <v>411486</v>
      </c>
      <c r="F17" s="8" t="s">
        <v>3</v>
      </c>
      <c r="G17" s="42">
        <v>32919</v>
      </c>
      <c r="H17" s="42">
        <f t="shared" si="0"/>
        <v>444405</v>
      </c>
      <c r="I17" s="4" t="s">
        <v>4</v>
      </c>
      <c r="J17" s="4" t="s">
        <v>14</v>
      </c>
    </row>
    <row r="18" spans="2:10" ht="15.75" customHeight="1" x14ac:dyDescent="0.25">
      <c r="B18" s="40">
        <v>45775</v>
      </c>
      <c r="C18" s="41" t="s">
        <v>339</v>
      </c>
      <c r="D18" s="41" t="s">
        <v>259</v>
      </c>
      <c r="E18" s="42">
        <v>688876</v>
      </c>
      <c r="F18" s="8" t="s">
        <v>3</v>
      </c>
      <c r="G18" s="42">
        <v>55110</v>
      </c>
      <c r="H18" s="42">
        <f t="shared" si="0"/>
        <v>743986</v>
      </c>
      <c r="I18" s="4" t="s">
        <v>4</v>
      </c>
      <c r="J18" s="4" t="s">
        <v>14</v>
      </c>
    </row>
    <row r="19" spans="2:10" ht="15.75" customHeight="1" x14ac:dyDescent="0.25">
      <c r="B19" s="40">
        <v>45776</v>
      </c>
      <c r="C19" s="41" t="s">
        <v>340</v>
      </c>
      <c r="D19" s="41" t="s">
        <v>341</v>
      </c>
      <c r="E19" s="42">
        <v>1229733</v>
      </c>
      <c r="F19" s="8" t="s">
        <v>3</v>
      </c>
      <c r="G19" s="42">
        <v>98379</v>
      </c>
      <c r="H19" s="42">
        <f t="shared" si="0"/>
        <v>1328112</v>
      </c>
      <c r="I19" s="4" t="s">
        <v>4</v>
      </c>
      <c r="J19" s="4" t="s">
        <v>14</v>
      </c>
    </row>
    <row r="20" spans="2:10" ht="15.75" customHeight="1" x14ac:dyDescent="0.25">
      <c r="B20" s="40">
        <v>45749</v>
      </c>
      <c r="C20" s="41"/>
      <c r="D20" s="41" t="s">
        <v>205</v>
      </c>
      <c r="E20" s="42">
        <v>-280769</v>
      </c>
      <c r="F20" s="8" t="s">
        <v>3</v>
      </c>
      <c r="G20" s="42">
        <v>-22462</v>
      </c>
      <c r="H20" s="42">
        <f t="shared" si="0"/>
        <v>-303231</v>
      </c>
      <c r="I20" s="4" t="s">
        <v>4</v>
      </c>
      <c r="J20" s="4" t="s">
        <v>14</v>
      </c>
    </row>
    <row r="21" spans="2:10" ht="15.75" customHeight="1" x14ac:dyDescent="0.25">
      <c r="B21" s="40">
        <v>45750</v>
      </c>
      <c r="C21" s="41"/>
      <c r="D21" s="41" t="s">
        <v>281</v>
      </c>
      <c r="E21" s="42">
        <v>-557926</v>
      </c>
      <c r="F21" s="8" t="s">
        <v>3</v>
      </c>
      <c r="G21" s="42">
        <v>-44634</v>
      </c>
      <c r="H21" s="42">
        <f t="shared" si="0"/>
        <v>-602560</v>
      </c>
      <c r="I21" s="4" t="s">
        <v>4</v>
      </c>
      <c r="J21" s="4" t="s">
        <v>14</v>
      </c>
    </row>
    <row r="22" spans="2:10" ht="15.75" customHeight="1" x14ac:dyDescent="0.25">
      <c r="B22" s="40">
        <v>45761</v>
      </c>
      <c r="C22" s="41"/>
      <c r="D22" s="41" t="s">
        <v>121</v>
      </c>
      <c r="E22" s="42">
        <v>-67403</v>
      </c>
      <c r="F22" s="8" t="s">
        <v>3</v>
      </c>
      <c r="G22" s="42">
        <v>-5392</v>
      </c>
      <c r="H22" s="42">
        <f t="shared" si="0"/>
        <v>-72795</v>
      </c>
      <c r="I22" s="4" t="s">
        <v>4</v>
      </c>
      <c r="J22" s="4" t="s">
        <v>14</v>
      </c>
    </row>
    <row r="23" spans="2:10" ht="15.75" customHeight="1" x14ac:dyDescent="0.25">
      <c r="B23" s="40">
        <v>45763</v>
      </c>
      <c r="C23" s="41"/>
      <c r="D23" s="41" t="s">
        <v>281</v>
      </c>
      <c r="E23" s="42">
        <v>-282150</v>
      </c>
      <c r="F23" s="8" t="s">
        <v>3</v>
      </c>
      <c r="G23" s="42">
        <v>-22572</v>
      </c>
      <c r="H23" s="42">
        <f t="shared" si="0"/>
        <v>-304722</v>
      </c>
      <c r="I23" s="4" t="s">
        <v>4</v>
      </c>
      <c r="J23" s="4" t="s">
        <v>14</v>
      </c>
    </row>
    <row r="24" spans="2:10" ht="15.75" customHeight="1" x14ac:dyDescent="0.25">
      <c r="B24" s="40">
        <v>45771</v>
      </c>
      <c r="C24" s="41"/>
      <c r="D24" s="41" t="s">
        <v>342</v>
      </c>
      <c r="E24" s="42">
        <v>-1355715</v>
      </c>
      <c r="F24" s="8" t="s">
        <v>3</v>
      </c>
      <c r="G24" s="42">
        <v>-108457</v>
      </c>
      <c r="H24" s="42">
        <f t="shared" si="0"/>
        <v>-1464172</v>
      </c>
      <c r="I24" s="4" t="s">
        <v>4</v>
      </c>
      <c r="J24" s="4" t="s">
        <v>14</v>
      </c>
    </row>
    <row r="25" spans="2:10" ht="15.75" customHeight="1" x14ac:dyDescent="0.25">
      <c r="B25" s="40">
        <v>45772</v>
      </c>
      <c r="C25" s="41"/>
      <c r="D25" s="41" t="s">
        <v>206</v>
      </c>
      <c r="E25" s="42">
        <v>-67403</v>
      </c>
      <c r="F25" s="8" t="s">
        <v>3</v>
      </c>
      <c r="G25" s="42">
        <v>-5392</v>
      </c>
      <c r="H25" s="42">
        <f t="shared" si="0"/>
        <v>-72795</v>
      </c>
      <c r="I25" s="4" t="s">
        <v>4</v>
      </c>
      <c r="J25" s="4" t="s">
        <v>14</v>
      </c>
    </row>
    <row r="26" spans="2:10" x14ac:dyDescent="0.25">
      <c r="B26" s="27" t="s">
        <v>343</v>
      </c>
      <c r="D26" s="30" t="s">
        <v>38</v>
      </c>
      <c r="E26" s="28">
        <f>SUM(E4:E25)</f>
        <v>8994428</v>
      </c>
      <c r="G26" s="28">
        <f>SUM(G4:G25)</f>
        <v>719553</v>
      </c>
      <c r="H26" s="28">
        <f>SUM(H4:H25)</f>
        <v>9713981</v>
      </c>
    </row>
    <row r="27" spans="2:10" x14ac:dyDescent="0.25">
      <c r="D27" s="32" t="s">
        <v>344</v>
      </c>
      <c r="H27" s="33">
        <f>-E26*0.005</f>
        <v>-44972.14</v>
      </c>
    </row>
    <row r="28" spans="2:10" x14ac:dyDescent="0.25">
      <c r="D28" s="32" t="s">
        <v>345</v>
      </c>
      <c r="H28" s="33">
        <f>-H26*0.01</f>
        <v>-97139.81</v>
      </c>
    </row>
    <row r="29" spans="2:10" x14ac:dyDescent="0.25">
      <c r="D29" s="32" t="s">
        <v>346</v>
      </c>
      <c r="H29" s="33">
        <f>-H26*0.01</f>
        <v>-97139.81</v>
      </c>
    </row>
    <row r="30" spans="2:10" x14ac:dyDescent="0.25">
      <c r="D30" s="34" t="s">
        <v>42</v>
      </c>
      <c r="H30" s="35">
        <f>+SUM(H27:H29)</f>
        <v>-239251.76</v>
      </c>
    </row>
    <row r="31" spans="2:10" x14ac:dyDescent="0.25">
      <c r="D31" s="36" t="s">
        <v>43</v>
      </c>
      <c r="H31" s="35">
        <f>+H26+H30</f>
        <v>9474729.2400000002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6"/>
  <sheetViews>
    <sheetView topLeftCell="A6" zoomScaleNormal="100" workbookViewId="0">
      <selection activeCell="H26" sqref="H26"/>
    </sheetView>
  </sheetViews>
  <sheetFormatPr defaultColWidth="9.140625" defaultRowHeight="15" x14ac:dyDescent="0.25"/>
  <cols>
    <col min="1" max="1" width="1.42578125" customWidth="1"/>
    <col min="2" max="2" width="14.28515625" style="1" customWidth="1"/>
    <col min="3" max="3" width="11.42578125" customWidth="1"/>
    <col min="4" max="4" width="57.140625" customWidth="1"/>
    <col min="5" max="5" width="17.140625" style="2" customWidth="1"/>
    <col min="6" max="6" width="11.42578125" customWidth="1"/>
    <col min="7" max="8" width="15.7109375" style="2" customWidth="1"/>
    <col min="9" max="9" width="50" customWidth="1"/>
    <col min="10" max="10" width="21.42578125" customWidth="1"/>
  </cols>
  <sheetData>
    <row r="1" spans="1:10" ht="18.75" x14ac:dyDescent="0.3">
      <c r="A1" s="64" t="s">
        <v>12</v>
      </c>
      <c r="B1" s="64"/>
      <c r="C1" s="64"/>
      <c r="D1" s="64"/>
      <c r="E1" s="64"/>
      <c r="F1" s="64"/>
      <c r="G1" s="64"/>
      <c r="H1" s="64"/>
      <c r="I1" s="64"/>
    </row>
    <row r="2" spans="1:10" x14ac:dyDescent="0.25">
      <c r="A2" s="65" t="s">
        <v>308</v>
      </c>
      <c r="B2" s="65"/>
      <c r="C2" s="65"/>
      <c r="D2" s="65"/>
      <c r="E2" s="65"/>
      <c r="F2" s="65"/>
      <c r="G2" s="65"/>
      <c r="H2" s="65"/>
      <c r="I2" s="65"/>
    </row>
    <row r="3" spans="1:10" ht="24.75" customHeight="1" x14ac:dyDescent="0.25">
      <c r="B3" s="5" t="s">
        <v>2</v>
      </c>
      <c r="C3" s="3" t="s">
        <v>0</v>
      </c>
      <c r="D3" s="3" t="s">
        <v>10</v>
      </c>
      <c r="E3" s="6" t="s">
        <v>7</v>
      </c>
      <c r="F3" s="3" t="s">
        <v>1</v>
      </c>
      <c r="G3" s="6" t="s">
        <v>11</v>
      </c>
      <c r="H3" s="6" t="s">
        <v>141</v>
      </c>
      <c r="I3" s="3" t="s">
        <v>9</v>
      </c>
      <c r="J3" s="3" t="s">
        <v>6</v>
      </c>
    </row>
    <row r="4" spans="1:10" ht="15.75" customHeight="1" x14ac:dyDescent="0.25">
      <c r="B4" s="40">
        <v>45721</v>
      </c>
      <c r="C4" s="41" t="s">
        <v>309</v>
      </c>
      <c r="D4" s="41" t="s">
        <v>157</v>
      </c>
      <c r="E4" s="42">
        <v>422274</v>
      </c>
      <c r="F4" s="8" t="s">
        <v>3</v>
      </c>
      <c r="G4" s="42">
        <v>33782</v>
      </c>
      <c r="H4" s="42">
        <f>+E4+G4</f>
        <v>456056</v>
      </c>
      <c r="I4" s="4" t="s">
        <v>4</v>
      </c>
      <c r="J4" s="4" t="s">
        <v>14</v>
      </c>
    </row>
    <row r="5" spans="1:10" ht="15.75" customHeight="1" x14ac:dyDescent="0.25">
      <c r="B5" s="40">
        <v>45722</v>
      </c>
      <c r="C5" s="41" t="s">
        <v>310</v>
      </c>
      <c r="D5" s="41" t="s">
        <v>266</v>
      </c>
      <c r="E5" s="42">
        <v>611478</v>
      </c>
      <c r="F5" s="8" t="s">
        <v>3</v>
      </c>
      <c r="G5" s="42">
        <v>48918</v>
      </c>
      <c r="H5" s="42">
        <f t="shared" ref="H5:H20" si="0">+E5+G5</f>
        <v>660396</v>
      </c>
      <c r="I5" s="4" t="s">
        <v>4</v>
      </c>
      <c r="J5" s="4" t="s">
        <v>14</v>
      </c>
    </row>
    <row r="6" spans="1:10" ht="15.75" customHeight="1" x14ac:dyDescent="0.25">
      <c r="B6" s="40">
        <v>45726</v>
      </c>
      <c r="C6" s="41" t="s">
        <v>311</v>
      </c>
      <c r="D6" s="41" t="s">
        <v>299</v>
      </c>
      <c r="E6" s="42">
        <v>410826</v>
      </c>
      <c r="F6" s="8" t="s">
        <v>3</v>
      </c>
      <c r="G6" s="42">
        <v>32866</v>
      </c>
      <c r="H6" s="42">
        <f t="shared" si="0"/>
        <v>443692</v>
      </c>
      <c r="I6" s="4" t="s">
        <v>4</v>
      </c>
      <c r="J6" s="4" t="s">
        <v>14</v>
      </c>
    </row>
    <row r="7" spans="1:10" ht="15.75" customHeight="1" x14ac:dyDescent="0.25">
      <c r="B7" s="40">
        <v>45728</v>
      </c>
      <c r="C7" s="41" t="s">
        <v>312</v>
      </c>
      <c r="D7" s="41" t="s">
        <v>226</v>
      </c>
      <c r="E7" s="42">
        <v>437484</v>
      </c>
      <c r="F7" s="8" t="s">
        <v>3</v>
      </c>
      <c r="G7" s="42">
        <v>34999</v>
      </c>
      <c r="H7" s="42">
        <f t="shared" si="0"/>
        <v>472483</v>
      </c>
      <c r="I7" s="4" t="s">
        <v>4</v>
      </c>
      <c r="J7" s="4" t="s">
        <v>14</v>
      </c>
    </row>
    <row r="8" spans="1:10" ht="15.75" customHeight="1" x14ac:dyDescent="0.25">
      <c r="B8" s="40">
        <v>45730</v>
      </c>
      <c r="C8" s="41" t="s">
        <v>313</v>
      </c>
      <c r="D8" s="41" t="s">
        <v>175</v>
      </c>
      <c r="E8" s="42">
        <v>958691</v>
      </c>
      <c r="F8" s="8" t="s">
        <v>3</v>
      </c>
      <c r="G8" s="42">
        <v>76695</v>
      </c>
      <c r="H8" s="42">
        <f t="shared" si="0"/>
        <v>1035386</v>
      </c>
      <c r="I8" s="4" t="s">
        <v>4</v>
      </c>
      <c r="J8" s="4" t="s">
        <v>14</v>
      </c>
    </row>
    <row r="9" spans="1:10" ht="15.75" customHeight="1" x14ac:dyDescent="0.25">
      <c r="B9" s="40">
        <v>45733</v>
      </c>
      <c r="C9" s="41" t="s">
        <v>314</v>
      </c>
      <c r="D9" s="41" t="s">
        <v>157</v>
      </c>
      <c r="E9" s="42">
        <v>350782</v>
      </c>
      <c r="F9" s="8" t="s">
        <v>3</v>
      </c>
      <c r="G9" s="42">
        <v>28063</v>
      </c>
      <c r="H9" s="42">
        <f t="shared" si="0"/>
        <v>378845</v>
      </c>
      <c r="I9" s="4" t="s">
        <v>4</v>
      </c>
      <c r="J9" s="4" t="s">
        <v>14</v>
      </c>
    </row>
    <row r="10" spans="1:10" ht="15.75" customHeight="1" x14ac:dyDescent="0.25">
      <c r="B10" s="40">
        <v>45733</v>
      </c>
      <c r="C10" s="41" t="s">
        <v>315</v>
      </c>
      <c r="D10" s="41" t="s">
        <v>196</v>
      </c>
      <c r="E10" s="42">
        <v>552561</v>
      </c>
      <c r="F10" s="8" t="s">
        <v>3</v>
      </c>
      <c r="G10" s="42">
        <v>44205</v>
      </c>
      <c r="H10" s="42">
        <f t="shared" si="0"/>
        <v>596766</v>
      </c>
      <c r="I10" s="4" t="s">
        <v>4</v>
      </c>
      <c r="J10" s="4" t="s">
        <v>14</v>
      </c>
    </row>
    <row r="11" spans="1:10" ht="15.75" customHeight="1" x14ac:dyDescent="0.25">
      <c r="B11" s="40">
        <v>45734</v>
      </c>
      <c r="C11" s="41" t="s">
        <v>316</v>
      </c>
      <c r="D11" s="41" t="s">
        <v>259</v>
      </c>
      <c r="E11" s="42">
        <v>601095</v>
      </c>
      <c r="F11" s="8" t="s">
        <v>3</v>
      </c>
      <c r="G11" s="42">
        <v>48088</v>
      </c>
      <c r="H11" s="42">
        <f t="shared" si="0"/>
        <v>649183</v>
      </c>
      <c r="I11" s="4" t="s">
        <v>4</v>
      </c>
      <c r="J11" s="4" t="s">
        <v>14</v>
      </c>
    </row>
    <row r="12" spans="1:10" ht="15.75" customHeight="1" x14ac:dyDescent="0.25">
      <c r="B12" s="40">
        <v>45741</v>
      </c>
      <c r="C12" s="41" t="s">
        <v>317</v>
      </c>
      <c r="D12" s="41" t="s">
        <v>224</v>
      </c>
      <c r="E12" s="42">
        <v>913218</v>
      </c>
      <c r="F12" s="8" t="s">
        <v>3</v>
      </c>
      <c r="G12" s="42">
        <v>73057</v>
      </c>
      <c r="H12" s="42">
        <f t="shared" si="0"/>
        <v>986275</v>
      </c>
      <c r="I12" s="4" t="s">
        <v>4</v>
      </c>
      <c r="J12" s="4" t="s">
        <v>14</v>
      </c>
    </row>
    <row r="13" spans="1:10" ht="15.75" customHeight="1" x14ac:dyDescent="0.25">
      <c r="B13" s="40">
        <v>45743</v>
      </c>
      <c r="C13" s="41" t="s">
        <v>318</v>
      </c>
      <c r="D13" s="41" t="s">
        <v>175</v>
      </c>
      <c r="E13" s="42">
        <v>841731</v>
      </c>
      <c r="F13" s="8" t="s">
        <v>3</v>
      </c>
      <c r="G13" s="42">
        <v>67338</v>
      </c>
      <c r="H13" s="42">
        <f t="shared" si="0"/>
        <v>909069</v>
      </c>
      <c r="I13" s="4" t="s">
        <v>4</v>
      </c>
      <c r="J13" s="4" t="s">
        <v>14</v>
      </c>
    </row>
    <row r="14" spans="1:10" ht="15.75" customHeight="1" x14ac:dyDescent="0.25">
      <c r="B14" s="7">
        <v>45728</v>
      </c>
      <c r="C14" s="41"/>
      <c r="D14" s="41" t="s">
        <v>207</v>
      </c>
      <c r="E14" s="9">
        <v>-697997</v>
      </c>
      <c r="F14" s="8" t="s">
        <v>3</v>
      </c>
      <c r="G14" s="9">
        <v>-55839</v>
      </c>
      <c r="H14" s="42">
        <f t="shared" si="0"/>
        <v>-753836</v>
      </c>
      <c r="I14" s="4" t="s">
        <v>4</v>
      </c>
      <c r="J14" s="4" t="s">
        <v>14</v>
      </c>
    </row>
    <row r="15" spans="1:10" ht="15.75" customHeight="1" x14ac:dyDescent="0.25">
      <c r="B15" s="7">
        <v>45728</v>
      </c>
      <c r="C15" s="41"/>
      <c r="D15" s="41" t="s">
        <v>120</v>
      </c>
      <c r="E15" s="9">
        <v>-496049</v>
      </c>
      <c r="F15" s="8" t="s">
        <v>3</v>
      </c>
      <c r="G15" s="9">
        <v>-39684</v>
      </c>
      <c r="H15" s="42">
        <f t="shared" si="0"/>
        <v>-535733</v>
      </c>
      <c r="I15" s="4" t="s">
        <v>4</v>
      </c>
      <c r="J15" s="4" t="s">
        <v>14</v>
      </c>
    </row>
    <row r="16" spans="1:10" ht="15.75" customHeight="1" x14ac:dyDescent="0.25">
      <c r="B16" s="7">
        <v>45728</v>
      </c>
      <c r="C16" s="41"/>
      <c r="D16" s="41" t="s">
        <v>203</v>
      </c>
      <c r="E16" s="9">
        <v>-134806</v>
      </c>
      <c r="F16" s="8" t="s">
        <v>3</v>
      </c>
      <c r="G16" s="9">
        <v>-10784</v>
      </c>
      <c r="H16" s="42">
        <f t="shared" si="0"/>
        <v>-145590</v>
      </c>
      <c r="I16" s="4" t="s">
        <v>4</v>
      </c>
      <c r="J16" s="4" t="s">
        <v>14</v>
      </c>
    </row>
    <row r="17" spans="2:10" ht="15.75" customHeight="1" x14ac:dyDescent="0.25">
      <c r="B17" s="7">
        <v>45728</v>
      </c>
      <c r="C17" s="41"/>
      <c r="D17" s="41" t="s">
        <v>204</v>
      </c>
      <c r="E17" s="9">
        <v>-105505</v>
      </c>
      <c r="F17" s="8" t="s">
        <v>3</v>
      </c>
      <c r="G17" s="9">
        <v>-8440</v>
      </c>
      <c r="H17" s="42">
        <f t="shared" si="0"/>
        <v>-113945</v>
      </c>
      <c r="I17" s="4" t="s">
        <v>4</v>
      </c>
      <c r="J17" s="4" t="s">
        <v>14</v>
      </c>
    </row>
    <row r="18" spans="2:10" ht="15.75" customHeight="1" x14ac:dyDescent="0.25">
      <c r="B18" s="7">
        <v>45735</v>
      </c>
      <c r="C18" s="41"/>
      <c r="D18" s="41" t="s">
        <v>204</v>
      </c>
      <c r="E18" s="9">
        <v>-134806</v>
      </c>
      <c r="F18" s="8" t="s">
        <v>3</v>
      </c>
      <c r="G18" s="9">
        <v>-10784</v>
      </c>
      <c r="H18" s="42">
        <f t="shared" si="0"/>
        <v>-145590</v>
      </c>
      <c r="I18" s="4" t="s">
        <v>4</v>
      </c>
      <c r="J18" s="4" t="s">
        <v>14</v>
      </c>
    </row>
    <row r="19" spans="2:10" ht="15.75" customHeight="1" x14ac:dyDescent="0.25">
      <c r="B19" s="7">
        <v>45735</v>
      </c>
      <c r="C19" s="41"/>
      <c r="D19" s="41" t="s">
        <v>244</v>
      </c>
      <c r="E19" s="9">
        <v>-316515</v>
      </c>
      <c r="F19" s="8" t="s">
        <v>3</v>
      </c>
      <c r="G19" s="9">
        <v>-25321</v>
      </c>
      <c r="H19" s="42">
        <f t="shared" si="0"/>
        <v>-341836</v>
      </c>
      <c r="I19" s="4" t="s">
        <v>4</v>
      </c>
      <c r="J19" s="4" t="s">
        <v>14</v>
      </c>
    </row>
    <row r="20" spans="2:10" ht="15.75" customHeight="1" x14ac:dyDescent="0.25">
      <c r="B20" s="7">
        <v>45742</v>
      </c>
      <c r="C20" s="41"/>
      <c r="D20" s="41" t="s">
        <v>207</v>
      </c>
      <c r="E20" s="9">
        <v>-56430</v>
      </c>
      <c r="F20" s="8" t="s">
        <v>3</v>
      </c>
      <c r="G20" s="9">
        <v>-4514</v>
      </c>
      <c r="H20" s="42">
        <f t="shared" si="0"/>
        <v>-60944</v>
      </c>
      <c r="I20" s="4" t="s">
        <v>4</v>
      </c>
      <c r="J20" s="4" t="s">
        <v>14</v>
      </c>
    </row>
    <row r="21" spans="2:10" x14ac:dyDescent="0.25">
      <c r="B21" s="27" t="s">
        <v>200</v>
      </c>
      <c r="D21" s="30" t="s">
        <v>38</v>
      </c>
      <c r="E21" s="28">
        <f>SUM(E4:E20)</f>
        <v>4158032</v>
      </c>
      <c r="G21" s="28">
        <f>SUM(G4:G20)</f>
        <v>332645</v>
      </c>
      <c r="H21" s="28">
        <f>SUM(H4:H20)</f>
        <v>4490677</v>
      </c>
    </row>
    <row r="22" spans="2:10" x14ac:dyDescent="0.25">
      <c r="D22" s="32" t="s">
        <v>319</v>
      </c>
      <c r="H22" s="33">
        <f>-E21*0.005</f>
        <v>-20790.16</v>
      </c>
    </row>
    <row r="23" spans="2:10" x14ac:dyDescent="0.25">
      <c r="D23" s="32" t="s">
        <v>320</v>
      </c>
      <c r="H23" s="33">
        <f>-H21*0.01</f>
        <v>-44906.770000000004</v>
      </c>
    </row>
    <row r="24" spans="2:10" x14ac:dyDescent="0.25">
      <c r="D24" s="32" t="s">
        <v>321</v>
      </c>
      <c r="H24" s="33">
        <f>-H21*0.01</f>
        <v>-44906.770000000004</v>
      </c>
    </row>
    <row r="25" spans="2:10" x14ac:dyDescent="0.25">
      <c r="D25" s="34" t="s">
        <v>42</v>
      </c>
      <c r="H25" s="35">
        <f>+SUM(H22:H24)</f>
        <v>-110603.70000000001</v>
      </c>
    </row>
    <row r="26" spans="2:10" x14ac:dyDescent="0.25">
      <c r="D26" s="36" t="s">
        <v>43</v>
      </c>
      <c r="H26" s="35">
        <f>+H21+H25</f>
        <v>4380073.3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Công nợ Vũ</vt:lpstr>
      <vt:lpstr>T10.23</vt:lpstr>
      <vt:lpstr>T11.23</vt:lpstr>
      <vt:lpstr>T12.23</vt:lpstr>
      <vt:lpstr>T01.24</vt:lpstr>
      <vt:lpstr>T06.25</vt:lpstr>
      <vt:lpstr>T05.25</vt:lpstr>
      <vt:lpstr>T04.25</vt:lpstr>
      <vt:lpstr>T03.25</vt:lpstr>
      <vt:lpstr>T02.25</vt:lpstr>
      <vt:lpstr>T01.25</vt:lpstr>
      <vt:lpstr>T12.24</vt:lpstr>
      <vt:lpstr>T11.24</vt:lpstr>
      <vt:lpstr>T10.24</vt:lpstr>
      <vt:lpstr>T09.24</vt:lpstr>
      <vt:lpstr>T08.24</vt:lpstr>
      <vt:lpstr>T07.24</vt:lpstr>
      <vt:lpstr>T06.24</vt:lpstr>
      <vt:lpstr>T05.24</vt:lpstr>
      <vt:lpstr>T04.24</vt:lpstr>
      <vt:lpstr>T03.24</vt:lpstr>
      <vt:lpstr>T02.24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2024-09-07T01:41:54Z</cp:lastPrinted>
  <dcterms:created xsi:type="dcterms:W3CDTF">2023-08-31T03:49:59Z</dcterms:created>
  <dcterms:modified xsi:type="dcterms:W3CDTF">2025-10-01T09:40:11Z</dcterms:modified>
</cp:coreProperties>
</file>