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KMARKET\"/>
    </mc:Choice>
  </mc:AlternateContent>
  <bookViews>
    <workbookView xWindow="-120" yWindow="-120" windowWidth="24270" windowHeight="13020" activeTab="3"/>
  </bookViews>
  <sheets>
    <sheet name="Công nợ chốt của Lam " sheetId="2" r:id="rId1"/>
    <sheet name="Chi tiết " sheetId="1" r:id="rId2"/>
    <sheet name="Tháng 9" sheetId="3" r:id="rId3"/>
    <sheet name="Công nợ Vũ" sheetId="7" r:id="rId4"/>
    <sheet name="T10.23" sheetId="4" r:id="rId5"/>
    <sheet name="T11.23" sheetId="5" r:id="rId6"/>
    <sheet name="T12.23" sheetId="6" r:id="rId7"/>
  </sheets>
  <calcPr calcId="162913"/>
</workbook>
</file>

<file path=xl/calcChain.xml><?xml version="1.0" encoding="utf-8"?>
<calcChain xmlns="http://schemas.openxmlformats.org/spreadsheetml/2006/main">
  <c r="F18" i="7" l="1"/>
  <c r="F19" i="7" s="1"/>
  <c r="E10" i="7"/>
  <c r="D10" i="7"/>
  <c r="E13" i="7"/>
  <c r="E10" i="2"/>
  <c r="I10" i="3"/>
  <c r="I9" i="3"/>
  <c r="I11" i="3" s="1"/>
  <c r="I12" i="3" s="1"/>
  <c r="I8" i="3"/>
  <c r="D10" i="2"/>
  <c r="J14" i="6"/>
  <c r="I14" i="6"/>
  <c r="H14" i="6"/>
  <c r="K15" i="6" s="1"/>
  <c r="K13" i="6"/>
  <c r="K12" i="6"/>
  <c r="K11" i="6"/>
  <c r="K10" i="6"/>
  <c r="K9" i="6"/>
  <c r="K8" i="6"/>
  <c r="K7" i="6"/>
  <c r="K6" i="6"/>
  <c r="K5" i="6"/>
  <c r="K4" i="6"/>
  <c r="K14" i="6" s="1"/>
  <c r="K17" i="6" l="1"/>
  <c r="K16" i="6"/>
  <c r="K18" i="6" s="1"/>
  <c r="K19" i="6" s="1"/>
  <c r="J11" i="5" l="1"/>
  <c r="I11" i="5"/>
  <c r="H11" i="5"/>
  <c r="K12" i="5" s="1"/>
  <c r="K10" i="5"/>
  <c r="K9" i="5"/>
  <c r="K8" i="5"/>
  <c r="K7" i="5"/>
  <c r="K6" i="5"/>
  <c r="K5" i="5"/>
  <c r="K4" i="5"/>
  <c r="K11" i="5" s="1"/>
  <c r="K14" i="5" l="1"/>
  <c r="K13" i="5"/>
  <c r="K15" i="5"/>
  <c r="K16" i="5" s="1"/>
  <c r="K9" i="4" l="1"/>
  <c r="K7" i="4"/>
  <c r="K8" i="4" s="1"/>
  <c r="K6" i="4"/>
  <c r="K5" i="4"/>
  <c r="K4" i="4"/>
  <c r="K10" i="4" l="1"/>
  <c r="K11" i="4"/>
  <c r="K12" i="4"/>
  <c r="K13" i="4" s="1"/>
  <c r="F17" i="2" l="1"/>
  <c r="E14" i="2"/>
  <c r="K5" i="1"/>
  <c r="K6" i="1"/>
  <c r="K7" i="1"/>
  <c r="K8" i="1"/>
  <c r="K10" i="1"/>
  <c r="K12" i="1"/>
  <c r="K4" i="1"/>
  <c r="K13" i="1" s="1"/>
</calcChain>
</file>

<file path=xl/sharedStrings.xml><?xml version="1.0" encoding="utf-8"?>
<sst xmlns="http://schemas.openxmlformats.org/spreadsheetml/2006/main" count="321" uniqueCount="121">
  <si>
    <t>Số hóa đơn</t>
  </si>
  <si>
    <t>00045104</t>
  </si>
  <si>
    <t>Thuế suất</t>
  </si>
  <si>
    <t>Từ ngày 01/7/2023 đến ngày 31/8/2023</t>
  </si>
  <si>
    <t>Ngày hóa đơn</t>
  </si>
  <si>
    <t>8%</t>
  </si>
  <si>
    <t>CÔNG TY TNHH THƯƠNG MẠI K &amp; K TOÀN CẦU</t>
  </si>
  <si>
    <t>K-Market The Matrix one , CK 5% CỐ ĐỊNH</t>
  </si>
  <si>
    <t>Bán hàng K-Market  Kosmo  theo hóa đơn 00045104 , ck 5% cố định + 10% đơn đầu tiên</t>
  </si>
  <si>
    <t>Mã số thuế người mua</t>
  </si>
  <si>
    <t>Doanh số bán chưa có thuế GTGT</t>
  </si>
  <si>
    <t>1C23TNN</t>
  </si>
  <si>
    <t>00045105</t>
  </si>
  <si>
    <t>Bán hàng K-Market  Quang Minh theo hóa đơn 00045103 , ck 5% cố định + 10% đơn đầu tiên</t>
  </si>
  <si>
    <t>Tên người mua</t>
  </si>
  <si>
    <t>Diễn giải</t>
  </si>
  <si>
    <t>Thuế GTGT</t>
  </si>
  <si>
    <t>BẢNG KÊ HÓA ĐƠN, CHỨNG TỪ HÀNG HÓA, DỊCH VỤ BÁN RA (MẪU QUẢN TRỊ)</t>
  </si>
  <si>
    <t/>
  </si>
  <si>
    <t>00045106</t>
  </si>
  <si>
    <t>Ký hiệu HĐ</t>
  </si>
  <si>
    <t>K-Market The Matrix one , ck 5% cố định + 10% đơn đầu tiên</t>
  </si>
  <si>
    <t>00045103</t>
  </si>
  <si>
    <t>00045107</t>
  </si>
  <si>
    <t>00047429</t>
  </si>
  <si>
    <t>0106488901</t>
  </si>
  <si>
    <t>K-Market Thăng Long Number 1</t>
  </si>
  <si>
    <t xml:space="preserve">Tổng cộng </t>
  </si>
  <si>
    <t xml:space="preserve">Hàng trả </t>
  </si>
  <si>
    <t>00051382</t>
  </si>
  <si>
    <t>K-MARKET GREEN BAY</t>
  </si>
  <si>
    <t>0106488902</t>
  </si>
  <si>
    <t xml:space="preserve">Hóa đơn đã hủy </t>
  </si>
  <si>
    <t>Ngày tháng</t>
  </si>
  <si>
    <t>Nội dung</t>
  </si>
  <si>
    <t>Số tiền bán hàng</t>
  </si>
  <si>
    <t>Giảm trừ</t>
  </si>
  <si>
    <t>Số dư đầu kỳ</t>
  </si>
  <si>
    <t>Hàng bán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</si>
  <si>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</si>
  <si>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</si>
  <si>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</si>
  <si>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</si>
  <si>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</si>
  <si>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TỔNG HỢP THEO DÕI CÔNG NỢ 2023 </t>
  </si>
  <si>
    <t xml:space="preserve">Dư nợ phải thu </t>
  </si>
  <si>
    <t>Phí hỗ trợ tháng 7</t>
  </si>
  <si>
    <t xml:space="preserve">Phí hỗ trợ tháng 7 </t>
  </si>
  <si>
    <t>DANH SÁCH BÁN HÀNG</t>
  </si>
  <si>
    <t>Ngày hạch toán</t>
  </si>
  <si>
    <t>Khách hàng</t>
  </si>
  <si>
    <t>Địa chỉ</t>
  </si>
  <si>
    <t>Tổng tiền hàng</t>
  </si>
  <si>
    <t>Tiền chiết khấu</t>
  </si>
  <si>
    <t>Tiền thuế GTGT</t>
  </si>
  <si>
    <t>Tổng tiền thanh toán</t>
  </si>
  <si>
    <t>00054184</t>
  </si>
  <si>
    <t>Số 113 Tô Hiến Thành, Tổ dân phố 2, Phường Phúc La, Quận Hà Đông, Thành phố Hà Nội, Việt Nam</t>
  </si>
  <si>
    <t>Bán hàng K-Market  Quang Minh , CK 5% CỐ ĐỊNH</t>
  </si>
  <si>
    <t>00056022</t>
  </si>
  <si>
    <t>Bán hàng CÔNG TY TNHH THƯƠNG MẠI K &amp; K TOÀN CẦU theo hóa đơn 00056022</t>
  </si>
  <si>
    <t>00057643</t>
  </si>
  <si>
    <t>Bán hàng K-market Nguyễn Cao - Bắc Ninh theo hóa đơn 00057643 , CK 5% CỐ ĐỊNH + 10% ĐƠN KHAI TRƯƠNG</t>
  </si>
  <si>
    <t>00057718</t>
  </si>
  <si>
    <t>Bán hàng K-market Nguyễn Cao - Bắc Ninh theo hóa đơn 00057718 , CK 5% CỐ ĐỊNH + 10% ĐƠN KHAI TRƯƠNG</t>
  </si>
  <si>
    <t>Số dòng = 4</t>
  </si>
  <si>
    <t xml:space="preserve">BẢNG KÊ HÓA ĐƠN, CHỨNG TỪ HÀNG HÓA BÁN RA </t>
  </si>
  <si>
    <t>Tháng 10 năm 2023</t>
  </si>
  <si>
    <t>Tổng cộng</t>
  </si>
  <si>
    <t>00059267</t>
  </si>
  <si>
    <t>00062349</t>
  </si>
  <si>
    <t>00063682</t>
  </si>
  <si>
    <t>K-Market Kosmo</t>
  </si>
  <si>
    <t>00063684</t>
  </si>
  <si>
    <t>K-Market The Matrix one</t>
  </si>
  <si>
    <t xml:space="preserve">Tổng cộng hàng bán </t>
  </si>
  <si>
    <t>Chiết khấu trưng bày tháng 10: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</si>
  <si>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</si>
  <si>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</si>
  <si>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</si>
  <si>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</si>
  <si>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Tháng 11 năm 2023</t>
  </si>
  <si>
    <t>00066683</t>
  </si>
  <si>
    <t>Bán hàng K-Market Thăng Long Number 1, CK 5%</t>
  </si>
  <si>
    <t>00068218</t>
  </si>
  <si>
    <t>Bán hàng K-Market  17T3 theo hóa đơn 00068218 , CK 5%</t>
  </si>
  <si>
    <t>00069391</t>
  </si>
  <si>
    <t>Bán hàng K-Market  Quang Minh theo hóa đơn 00069391 , CK 5%</t>
  </si>
  <si>
    <t>00069392</t>
  </si>
  <si>
    <t>Bán hàng K-Market  Calidas theo hóa đơn 00069392 , CK 5%</t>
  </si>
  <si>
    <t>00069720</t>
  </si>
  <si>
    <t>K-Market  Daewoo Starlake</t>
  </si>
  <si>
    <t>00071184</t>
  </si>
  <si>
    <t>K-Market  CipuTra</t>
  </si>
  <si>
    <t>00071485</t>
  </si>
  <si>
    <t>K-Market The Matrix one , CK 5%</t>
  </si>
  <si>
    <t>Số dòng = 7</t>
  </si>
  <si>
    <t>Chiết khấu trưng bày tháng 11: 0,5%</t>
  </si>
  <si>
    <t>Tháng 12 năm 2023</t>
  </si>
  <si>
    <t>00073143</t>
  </si>
  <si>
    <t>00073146</t>
  </si>
  <si>
    <t>K-Market  Goldmak saphire</t>
  </si>
  <si>
    <t>00074141</t>
  </si>
  <si>
    <t>00074427</t>
  </si>
  <si>
    <t>K-Market  CipuTra theo hóa đơn 00074427 , KM GÀ MUỐI 500G X 15% TỪ NGÀY 10-12 ĐẾN 31-12</t>
  </si>
  <si>
    <t>00074430</t>
  </si>
  <si>
    <t>Bán hàng K-Market  Goldmark Ruby theo hóa đơn 00074430 , KM GÀ MUỐI 500G X 15%  VÀ TAI HEO 200G X15% TỪ NGÀY 10-12- ĐẾN 31-12</t>
  </si>
  <si>
    <t>00074657</t>
  </si>
  <si>
    <t>Bán hàng K-Market Thăng Long Number 1 theo hóa đơn 00074657 , KM GÀ MUỐI 500G X 15%  VÀ TAI HEO 200G X15% TỪ NGÀY 10-12- ĐẾN 31-12</t>
  </si>
  <si>
    <t>00074660</t>
  </si>
  <si>
    <t>Bán hàng K-Market Greenbay theo hóa đơn 00074660 , ck 5% cố định + km gà muối 500g x 15% và tai heo muối 200g x 15%</t>
  </si>
  <si>
    <t>00075975</t>
  </si>
  <si>
    <t>K-Market  Quang Minh</t>
  </si>
  <si>
    <t>00076079</t>
  </si>
  <si>
    <t>K-Market  Calidas</t>
  </si>
  <si>
    <t>00078138</t>
  </si>
  <si>
    <t>Số dòng = 10</t>
  </si>
  <si>
    <t>Số tiền khách đã thanh toán</t>
  </si>
  <si>
    <t>T10.2023</t>
  </si>
  <si>
    <t>T11.2023</t>
  </si>
  <si>
    <t>T12.2023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</si>
</sst>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3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vertical="center"/>
    </xf>
    <xf numFmtId="165" fontId="8" fillId="3" borderId="4" xfId="2" applyNumberFormat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left"/>
    </xf>
    <xf numFmtId="165" fontId="9" fillId="3" borderId="4" xfId="2" applyNumberFormat="1" applyFont="1" applyFill="1" applyBorder="1" applyAlignment="1">
      <alignment horizontal="center"/>
    </xf>
    <xf numFmtId="165" fontId="8" fillId="3" borderId="4" xfId="2" applyNumberFormat="1" applyFont="1" applyFill="1" applyBorder="1" applyAlignment="1">
      <alignment horizontal="center"/>
    </xf>
    <xf numFmtId="165" fontId="8" fillId="3" borderId="4" xfId="2" applyNumberFormat="1" applyFont="1" applyFill="1" applyBorder="1"/>
    <xf numFmtId="0" fontId="8" fillId="3" borderId="4" xfId="1" applyFont="1" applyFill="1" applyBorder="1" applyAlignment="1">
      <alignment horizontal="left"/>
    </xf>
    <xf numFmtId="0" fontId="8" fillId="3" borderId="4" xfId="1" applyFont="1" applyFill="1" applyBorder="1"/>
    <xf numFmtId="0" fontId="8" fillId="3" borderId="6" xfId="1" applyFont="1" applyFill="1" applyBorder="1" applyAlignment="1">
      <alignment horizontal="left"/>
    </xf>
    <xf numFmtId="14" fontId="8" fillId="3" borderId="4" xfId="1" applyNumberFormat="1" applyFont="1" applyFill="1" applyBorder="1" applyAlignment="1">
      <alignment horizontal="center"/>
    </xf>
    <xf numFmtId="17" fontId="8" fillId="3" borderId="4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 vertical="center" wrapText="1"/>
    </xf>
    <xf numFmtId="165" fontId="9" fillId="4" borderId="4" xfId="2" applyNumberFormat="1" applyFont="1" applyFill="1" applyBorder="1" applyAlignment="1">
      <alignment horizontal="center"/>
    </xf>
    <xf numFmtId="165" fontId="9" fillId="4" borderId="4" xfId="2" applyNumberFormat="1" applyFont="1" applyFill="1" applyBorder="1" applyAlignment="1">
      <alignment horizontal="left" vertical="center"/>
    </xf>
    <xf numFmtId="0" fontId="9" fillId="4" borderId="4" xfId="1" applyFont="1" applyFill="1" applyBorder="1"/>
    <xf numFmtId="165" fontId="9" fillId="4" borderId="4" xfId="2" applyNumberFormat="1" applyFont="1" applyFill="1" applyBorder="1" applyAlignment="1">
      <alignment horizontal="center" vertical="center"/>
    </xf>
    <xf numFmtId="165" fontId="9" fillId="4" borderId="4" xfId="1" applyNumberFormat="1" applyFont="1" applyFill="1" applyBorder="1"/>
    <xf numFmtId="165" fontId="12" fillId="3" borderId="4" xfId="1" applyNumberFormat="1" applyFont="1" applyFill="1" applyBorder="1"/>
    <xf numFmtId="0" fontId="4" fillId="0" borderId="2" xfId="0" applyFont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5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11" fillId="3" borderId="0" xfId="1" applyNumberFormat="1" applyFont="1" applyFill="1" applyAlignment="1">
      <alignment horizontal="center" vertical="center"/>
    </xf>
    <xf numFmtId="14" fontId="11" fillId="3" borderId="8" xfId="1" applyNumberFormat="1" applyFont="1" applyFill="1" applyBorder="1" applyAlignment="1">
      <alignment horizontal="center" vertical="center"/>
    </xf>
    <xf numFmtId="14" fontId="9" fillId="3" borderId="5" xfId="1" quotePrefix="1" applyNumberFormat="1" applyFont="1" applyFill="1" applyBorder="1" applyAlignment="1">
      <alignment horizontal="center" vertical="center"/>
    </xf>
    <xf numFmtId="14" fontId="9" fillId="3" borderId="7" xfId="1" quotePrefix="1" applyNumberFormat="1" applyFont="1" applyFill="1" applyBorder="1" applyAlignment="1">
      <alignment horizontal="center" vertical="center"/>
    </xf>
    <xf numFmtId="14" fontId="9" fillId="4" borderId="5" xfId="1" applyNumberFormat="1" applyFont="1" applyFill="1" applyBorder="1" applyAlignment="1">
      <alignment horizontal="center"/>
    </xf>
    <xf numFmtId="14" fontId="9" fillId="4" borderId="6" xfId="1" applyNumberFormat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38" fontId="13" fillId="6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38" fontId="5" fillId="0" borderId="10" xfId="0" applyNumberFormat="1" applyFont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38" fontId="13" fillId="6" borderId="10" xfId="0" applyNumberFormat="1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left" vertical="center" wrapText="1"/>
    </xf>
    <xf numFmtId="165" fontId="0" fillId="0" borderId="0" xfId="0" applyNumberFormat="1"/>
  </cellXfs>
  <cellStyles count="6">
    <cellStyle name="Comma 2" xfId="2"/>
    <cellStyle name="Comma 3" xfId="4"/>
    <cellStyle name="Comma 4" xfId="5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>
      <selection activeCell="F17" sqref="F17"/>
    </sheetView>
  </sheetViews>
  <sheetFormatPr defaultRowHeight="15" x14ac:dyDescent="0.25"/>
  <cols>
    <col min="2" max="2" width="16.28515625" customWidth="1"/>
    <col min="3" max="3" width="15.85546875" customWidth="1"/>
    <col min="4" max="4" width="16.5703125" customWidth="1"/>
    <col min="5" max="5" width="14.140625" customWidth="1"/>
    <col min="6" max="6" width="15.28515625" customWidth="1"/>
  </cols>
  <sheetData>
    <row r="2" spans="2:6" ht="19.5" x14ac:dyDescent="0.25">
      <c r="B2" s="36" t="s">
        <v>44</v>
      </c>
      <c r="C2" s="36"/>
      <c r="D2" s="36"/>
      <c r="E2" s="36"/>
      <c r="F2" s="36"/>
    </row>
    <row r="3" spans="2:6" ht="19.5" x14ac:dyDescent="0.25">
      <c r="B3" s="37" t="s">
        <v>6</v>
      </c>
      <c r="C3" s="37"/>
      <c r="D3" s="37"/>
      <c r="E3" s="37"/>
      <c r="F3" s="37"/>
    </row>
    <row r="4" spans="2:6" ht="31.5" x14ac:dyDescent="0.25">
      <c r="B4" s="22" t="s">
        <v>33</v>
      </c>
      <c r="C4" s="22" t="s">
        <v>34</v>
      </c>
      <c r="D4" s="22" t="s">
        <v>35</v>
      </c>
      <c r="E4" s="22" t="s">
        <v>36</v>
      </c>
      <c r="F4" s="22" t="s">
        <v>117</v>
      </c>
    </row>
    <row r="5" spans="2:6" ht="15.75" x14ac:dyDescent="0.25">
      <c r="B5" s="12"/>
      <c r="C5" s="13" t="s">
        <v>37</v>
      </c>
      <c r="D5" s="14">
        <v>90460</v>
      </c>
      <c r="E5" s="15"/>
      <c r="F5" s="16"/>
    </row>
    <row r="6" spans="2:6" ht="15.75" x14ac:dyDescent="0.25">
      <c r="B6" s="21">
        <v>45108</v>
      </c>
      <c r="C6" s="17" t="s">
        <v>38</v>
      </c>
      <c r="D6" s="15">
        <v>6795688</v>
      </c>
      <c r="E6" s="15"/>
      <c r="F6" s="16"/>
    </row>
    <row r="7" spans="2:6" ht="15.75" x14ac:dyDescent="0.25">
      <c r="B7" s="21">
        <v>45139</v>
      </c>
      <c r="C7" s="17" t="s">
        <v>38</v>
      </c>
      <c r="D7" s="15">
        <v>3540877</v>
      </c>
      <c r="E7" s="15"/>
      <c r="F7" s="16"/>
    </row>
    <row r="8" spans="2:6" ht="15.75" x14ac:dyDescent="0.25">
      <c r="B8" s="42" t="s">
        <v>46</v>
      </c>
      <c r="C8" s="43"/>
      <c r="D8" s="15"/>
      <c r="E8" s="11">
        <v>6167376</v>
      </c>
      <c r="F8" s="18"/>
    </row>
    <row r="9" spans="2:6" ht="15.75" x14ac:dyDescent="0.25">
      <c r="B9" s="21">
        <v>45170</v>
      </c>
      <c r="C9" s="17" t="s">
        <v>38</v>
      </c>
      <c r="D9" s="15">
        <v>4040422</v>
      </c>
      <c r="E9" s="15">
        <v>100563.295</v>
      </c>
      <c r="F9" s="16"/>
    </row>
    <row r="10" spans="2:6" ht="15.75" x14ac:dyDescent="0.25">
      <c r="B10" s="40" t="s">
        <v>39</v>
      </c>
      <c r="C10" s="41"/>
      <c r="D10" s="23">
        <f>+SUM(D6:D9)</f>
        <v>14376987</v>
      </c>
      <c r="E10" s="23">
        <f>+SUM(E6:E9)</f>
        <v>6267939.2949999999</v>
      </c>
      <c r="F10" s="25"/>
    </row>
    <row r="11" spans="2:6" ht="15.75" x14ac:dyDescent="0.25">
      <c r="B11" s="21">
        <v>45108</v>
      </c>
      <c r="C11" s="19" t="s">
        <v>40</v>
      </c>
      <c r="D11" s="15"/>
      <c r="E11" s="15">
        <v>0</v>
      </c>
      <c r="F11" s="18"/>
    </row>
    <row r="12" spans="2:6" ht="15.75" x14ac:dyDescent="0.25">
      <c r="B12" s="21">
        <v>45139</v>
      </c>
      <c r="C12" s="17" t="s">
        <v>40</v>
      </c>
      <c r="D12" s="15"/>
      <c r="E12" s="15">
        <v>173622</v>
      </c>
      <c r="F12" s="18"/>
    </row>
    <row r="13" spans="2:6" ht="15.75" x14ac:dyDescent="0.25">
      <c r="B13" s="21">
        <v>45170</v>
      </c>
      <c r="C13" s="17" t="s">
        <v>40</v>
      </c>
      <c r="D13" s="15"/>
      <c r="E13" s="15"/>
      <c r="F13" s="18"/>
    </row>
    <row r="14" spans="2:6" ht="15.75" x14ac:dyDescent="0.25">
      <c r="B14" s="40" t="s">
        <v>41</v>
      </c>
      <c r="C14" s="41"/>
      <c r="D14" s="23"/>
      <c r="E14" s="23">
        <f>+SUM(E11:E12)</f>
        <v>173622</v>
      </c>
      <c r="F14" s="25"/>
    </row>
    <row r="15" spans="2:6" ht="15.75" x14ac:dyDescent="0.25">
      <c r="B15" s="20"/>
      <c r="C15" s="17" t="s">
        <v>42</v>
      </c>
      <c r="D15" s="15"/>
      <c r="E15" s="15"/>
      <c r="F15" s="16">
        <v>0</v>
      </c>
    </row>
    <row r="16" spans="2:6" ht="15.75" x14ac:dyDescent="0.25">
      <c r="B16" s="40" t="s">
        <v>43</v>
      </c>
      <c r="C16" s="41"/>
      <c r="D16" s="26"/>
      <c r="E16" s="24"/>
      <c r="F16" s="27"/>
    </row>
    <row r="17" spans="2:9" ht="15.75" x14ac:dyDescent="0.25">
      <c r="B17" s="38" t="s">
        <v>45</v>
      </c>
      <c r="C17" s="39"/>
      <c r="D17" s="39"/>
      <c r="E17" s="39"/>
      <c r="F17" s="28">
        <f>+D5+D10-E14-F16-E10</f>
        <v>8025885.7050000001</v>
      </c>
      <c r="I17" s="54"/>
    </row>
  </sheetData>
  <mergeCells count="7">
    <mergeCell ref="B2:F2"/>
    <mergeCell ref="B3:F3"/>
    <mergeCell ref="B17:E17"/>
    <mergeCell ref="B10:C10"/>
    <mergeCell ref="B14:C14"/>
    <mergeCell ref="B16:C16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"/>
  <sheetViews>
    <sheetView topLeftCell="E1" zoomScaleNormal="100" workbookViewId="0">
      <selection activeCell="K13" sqref="K1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64.42578125" customWidth="1"/>
    <col min="6" max="6" width="37.7109375" customWidth="1"/>
    <col min="7" max="7" width="18.7109375" customWidth="1"/>
    <col min="8" max="8" width="17.140625" style="2" customWidth="1"/>
    <col min="9" max="9" width="11.42578125" customWidth="1"/>
    <col min="10" max="11" width="15.7109375" style="2" customWidth="1"/>
    <col min="12" max="12" width="50" customWidth="1"/>
    <col min="13" max="13" width="21.42578125" customWidth="1"/>
  </cols>
  <sheetData>
    <row r="1" spans="1:12" ht="18.75" x14ac:dyDescent="0.3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4.75" customHeight="1" x14ac:dyDescent="0.25">
      <c r="B3" s="5" t="s">
        <v>4</v>
      </c>
      <c r="C3" s="3" t="s">
        <v>0</v>
      </c>
      <c r="D3" s="3" t="s">
        <v>20</v>
      </c>
      <c r="E3" s="3" t="s">
        <v>15</v>
      </c>
      <c r="F3" s="3" t="s">
        <v>14</v>
      </c>
      <c r="G3" s="3" t="s">
        <v>9</v>
      </c>
      <c r="H3" s="6" t="s">
        <v>10</v>
      </c>
      <c r="I3" s="3" t="s">
        <v>2</v>
      </c>
      <c r="J3" s="6" t="s">
        <v>16</v>
      </c>
      <c r="K3" s="6" t="s">
        <v>27</v>
      </c>
    </row>
    <row r="4" spans="1:12" outlineLevel="1" x14ac:dyDescent="0.25">
      <c r="B4" s="7">
        <v>45135</v>
      </c>
      <c r="C4" s="4" t="s">
        <v>22</v>
      </c>
      <c r="D4" s="4" t="s">
        <v>11</v>
      </c>
      <c r="E4" s="4" t="s">
        <v>13</v>
      </c>
      <c r="F4" s="4" t="s">
        <v>6</v>
      </c>
      <c r="G4" s="4" t="s">
        <v>25</v>
      </c>
      <c r="H4" s="9">
        <v>1573076</v>
      </c>
      <c r="I4" s="8" t="s">
        <v>5</v>
      </c>
      <c r="J4" s="9">
        <v>125846</v>
      </c>
      <c r="K4" s="9">
        <f>+H4+J4</f>
        <v>1698922</v>
      </c>
    </row>
    <row r="5" spans="1:12" outlineLevel="1" x14ac:dyDescent="0.25">
      <c r="B5" s="7">
        <v>45135</v>
      </c>
      <c r="C5" s="4" t="s">
        <v>1</v>
      </c>
      <c r="D5" s="4" t="s">
        <v>11</v>
      </c>
      <c r="E5" s="4" t="s">
        <v>8</v>
      </c>
      <c r="F5" s="4" t="s">
        <v>6</v>
      </c>
      <c r="G5" s="4" t="s">
        <v>25</v>
      </c>
      <c r="H5" s="9">
        <v>1573076</v>
      </c>
      <c r="I5" s="8" t="s">
        <v>5</v>
      </c>
      <c r="J5" s="9">
        <v>125846</v>
      </c>
      <c r="K5" s="9">
        <f t="shared" ref="K5:K12" si="0">+H5+J5</f>
        <v>1698922</v>
      </c>
    </row>
    <row r="6" spans="1:12" outlineLevel="1" x14ac:dyDescent="0.25">
      <c r="B6" s="7">
        <v>45135</v>
      </c>
      <c r="C6" s="4" t="s">
        <v>12</v>
      </c>
      <c r="D6" s="4" t="s">
        <v>11</v>
      </c>
      <c r="E6" s="4" t="s">
        <v>32</v>
      </c>
      <c r="F6" s="4" t="s">
        <v>6</v>
      </c>
      <c r="G6" s="4" t="s">
        <v>25</v>
      </c>
      <c r="H6" s="9">
        <v>0</v>
      </c>
      <c r="I6" s="8" t="s">
        <v>5</v>
      </c>
      <c r="J6" s="9">
        <v>0</v>
      </c>
      <c r="K6" s="9">
        <f t="shared" si="0"/>
        <v>0</v>
      </c>
    </row>
    <row r="7" spans="1:12" outlineLevel="1" x14ac:dyDescent="0.25">
      <c r="B7" s="7">
        <v>45135</v>
      </c>
      <c r="C7" s="4" t="s">
        <v>19</v>
      </c>
      <c r="D7" s="4" t="s">
        <v>11</v>
      </c>
      <c r="E7" s="4" t="s">
        <v>26</v>
      </c>
      <c r="F7" s="4" t="s">
        <v>6</v>
      </c>
      <c r="G7" s="4" t="s">
        <v>25</v>
      </c>
      <c r="H7" s="9">
        <v>1573076</v>
      </c>
      <c r="I7" s="8" t="s">
        <v>5</v>
      </c>
      <c r="J7" s="9">
        <v>125846</v>
      </c>
      <c r="K7" s="9">
        <f t="shared" si="0"/>
        <v>1698922</v>
      </c>
    </row>
    <row r="8" spans="1:12" outlineLevel="1" x14ac:dyDescent="0.25">
      <c r="B8" s="7">
        <v>45135</v>
      </c>
      <c r="C8" s="4" t="s">
        <v>23</v>
      </c>
      <c r="D8" s="4" t="s">
        <v>11</v>
      </c>
      <c r="E8" s="4" t="s">
        <v>21</v>
      </c>
      <c r="F8" s="4" t="s">
        <v>6</v>
      </c>
      <c r="G8" s="4" t="s">
        <v>25</v>
      </c>
      <c r="H8" s="9">
        <v>1573076</v>
      </c>
      <c r="I8" s="8" t="s">
        <v>5</v>
      </c>
      <c r="J8" s="9">
        <v>125846</v>
      </c>
      <c r="K8" s="9">
        <f t="shared" si="0"/>
        <v>1698922</v>
      </c>
    </row>
    <row r="9" spans="1:12" outlineLevel="1" x14ac:dyDescent="0.25">
      <c r="B9" s="7"/>
      <c r="C9" s="4"/>
      <c r="D9" s="4"/>
      <c r="E9" s="4" t="s">
        <v>47</v>
      </c>
      <c r="F9" s="4" t="s">
        <v>6</v>
      </c>
      <c r="G9" s="4"/>
      <c r="H9" s="9"/>
      <c r="I9" s="8"/>
      <c r="J9" s="9"/>
      <c r="K9" s="9">
        <v>-6167376</v>
      </c>
    </row>
    <row r="10" spans="1:12" outlineLevel="1" x14ac:dyDescent="0.25">
      <c r="B10" s="7">
        <v>45148</v>
      </c>
      <c r="C10" s="4" t="s">
        <v>24</v>
      </c>
      <c r="D10" s="4" t="s">
        <v>11</v>
      </c>
      <c r="E10" s="4" t="s">
        <v>7</v>
      </c>
      <c r="F10" s="4" t="s">
        <v>6</v>
      </c>
      <c r="G10" s="4" t="s">
        <v>25</v>
      </c>
      <c r="H10" s="9">
        <v>1181154</v>
      </c>
      <c r="I10" s="8" t="s">
        <v>5</v>
      </c>
      <c r="J10" s="9">
        <v>94492</v>
      </c>
      <c r="K10" s="9">
        <f t="shared" si="0"/>
        <v>1275646</v>
      </c>
    </row>
    <row r="11" spans="1:12" outlineLevel="1" x14ac:dyDescent="0.25">
      <c r="B11" s="7">
        <v>45163</v>
      </c>
      <c r="C11" s="10" t="s">
        <v>29</v>
      </c>
      <c r="D11" s="4" t="s">
        <v>11</v>
      </c>
      <c r="E11" s="4" t="s">
        <v>30</v>
      </c>
      <c r="F11" s="4" t="s">
        <v>6</v>
      </c>
      <c r="G11" s="4" t="s">
        <v>31</v>
      </c>
      <c r="H11" s="9">
        <v>2330484</v>
      </c>
      <c r="I11" s="8" t="s">
        <v>5</v>
      </c>
      <c r="J11" s="9">
        <v>167795</v>
      </c>
      <c r="K11" s="9">
        <v>2265231</v>
      </c>
    </row>
    <row r="12" spans="1:12" outlineLevel="1" x14ac:dyDescent="0.25">
      <c r="B12" s="7">
        <v>45160</v>
      </c>
      <c r="C12" s="4" t="s">
        <v>18</v>
      </c>
      <c r="D12" s="4" t="s">
        <v>18</v>
      </c>
      <c r="E12" s="4" t="s">
        <v>28</v>
      </c>
      <c r="F12" s="4" t="s">
        <v>6</v>
      </c>
      <c r="G12" s="4" t="s">
        <v>25</v>
      </c>
      <c r="H12" s="9">
        <v>-160762</v>
      </c>
      <c r="I12" s="8" t="s">
        <v>5</v>
      </c>
      <c r="J12" s="9">
        <v>-12860</v>
      </c>
      <c r="K12" s="9">
        <f t="shared" si="0"/>
        <v>-173622</v>
      </c>
    </row>
    <row r="13" spans="1:12" x14ac:dyDescent="0.25">
      <c r="K13" s="9">
        <f>+SUM(K4:K12)</f>
        <v>3995567</v>
      </c>
    </row>
  </sheetData>
  <mergeCells count="2">
    <mergeCell ref="A1:L1"/>
    <mergeCell ref="A2:L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C1" workbookViewId="0">
      <selection activeCell="I11" sqref="I11"/>
    </sheetView>
  </sheetViews>
  <sheetFormatPr defaultRowHeight="15" x14ac:dyDescent="0.25"/>
  <cols>
    <col min="1" max="1" width="13.5703125" customWidth="1"/>
    <col min="2" max="2" width="13.140625" customWidth="1"/>
    <col min="5" max="5" width="79.28515625" customWidth="1"/>
    <col min="6" max="9" width="15.7109375" customWidth="1"/>
  </cols>
  <sheetData>
    <row r="1" spans="1:9" ht="18.75" x14ac:dyDescent="0.3">
      <c r="A1" s="44" t="s">
        <v>48</v>
      </c>
      <c r="B1" s="44"/>
      <c r="C1" s="44"/>
      <c r="D1" s="44"/>
      <c r="E1" s="44"/>
      <c r="F1" s="44"/>
      <c r="G1" s="44"/>
      <c r="H1" s="44"/>
      <c r="I1" s="44"/>
    </row>
    <row r="2" spans="1:9" ht="21" x14ac:dyDescent="0.25">
      <c r="A2" s="30" t="s">
        <v>49</v>
      </c>
      <c r="B2" s="34" t="s">
        <v>0</v>
      </c>
      <c r="C2" s="34" t="s">
        <v>50</v>
      </c>
      <c r="D2" s="34" t="s">
        <v>51</v>
      </c>
      <c r="E2" s="34" t="s">
        <v>15</v>
      </c>
      <c r="F2" s="6" t="s">
        <v>52</v>
      </c>
      <c r="G2" s="6" t="s">
        <v>53</v>
      </c>
      <c r="H2" s="6" t="s">
        <v>54</v>
      </c>
      <c r="I2" s="6" t="s">
        <v>55</v>
      </c>
    </row>
    <row r="3" spans="1:9" x14ac:dyDescent="0.25">
      <c r="A3" s="35">
        <v>45176</v>
      </c>
      <c r="B3" s="29" t="s">
        <v>56</v>
      </c>
      <c r="C3" s="29" t="s">
        <v>6</v>
      </c>
      <c r="D3" s="29" t="s">
        <v>57</v>
      </c>
      <c r="E3" s="29" t="s">
        <v>58</v>
      </c>
      <c r="F3" s="32">
        <v>981958</v>
      </c>
      <c r="G3" s="32">
        <v>0</v>
      </c>
      <c r="H3" s="32">
        <v>78557</v>
      </c>
      <c r="I3" s="32">
        <v>1060515</v>
      </c>
    </row>
    <row r="4" spans="1:9" x14ac:dyDescent="0.25">
      <c r="A4" s="35">
        <v>45183</v>
      </c>
      <c r="B4" s="29" t="s">
        <v>59</v>
      </c>
      <c r="C4" s="29" t="s">
        <v>6</v>
      </c>
      <c r="D4" s="29" t="s">
        <v>57</v>
      </c>
      <c r="E4" s="29" t="s">
        <v>60</v>
      </c>
      <c r="F4" s="32">
        <v>870622</v>
      </c>
      <c r="G4" s="32">
        <v>0</v>
      </c>
      <c r="H4" s="32">
        <v>69650</v>
      </c>
      <c r="I4" s="32">
        <v>940272</v>
      </c>
    </row>
    <row r="5" spans="1:9" x14ac:dyDescent="0.25">
      <c r="A5" s="35">
        <v>45191</v>
      </c>
      <c r="B5" s="29" t="s">
        <v>61</v>
      </c>
      <c r="C5" s="29" t="s">
        <v>6</v>
      </c>
      <c r="D5" s="29" t="s">
        <v>57</v>
      </c>
      <c r="E5" s="29" t="s">
        <v>62</v>
      </c>
      <c r="F5" s="32">
        <v>1747863</v>
      </c>
      <c r="G5" s="32">
        <v>174787</v>
      </c>
      <c r="H5" s="32">
        <v>125846</v>
      </c>
      <c r="I5" s="32">
        <v>1698922</v>
      </c>
    </row>
    <row r="6" spans="1:9" x14ac:dyDescent="0.25">
      <c r="A6" s="35">
        <v>45194</v>
      </c>
      <c r="B6" s="29" t="s">
        <v>63</v>
      </c>
      <c r="C6" s="29" t="s">
        <v>6</v>
      </c>
      <c r="D6" s="29" t="s">
        <v>57</v>
      </c>
      <c r="E6" s="29" t="s">
        <v>64</v>
      </c>
      <c r="F6" s="32">
        <v>350528</v>
      </c>
      <c r="G6" s="32">
        <v>35053</v>
      </c>
      <c r="H6" s="32">
        <v>25238</v>
      </c>
      <c r="I6" s="32">
        <v>340713</v>
      </c>
    </row>
    <row r="7" spans="1:9" x14ac:dyDescent="0.25">
      <c r="A7" s="31" t="s">
        <v>65</v>
      </c>
      <c r="F7" s="33">
        <v>3950971</v>
      </c>
      <c r="G7" s="33">
        <v>209840</v>
      </c>
      <c r="H7" s="33">
        <v>299291</v>
      </c>
      <c r="I7" s="33">
        <v>4040422</v>
      </c>
    </row>
    <row r="8" spans="1:9" x14ac:dyDescent="0.25">
      <c r="E8" s="49" t="s">
        <v>76</v>
      </c>
      <c r="F8" s="2"/>
      <c r="H8" s="2"/>
      <c r="I8" s="50">
        <f>-F7*0.005</f>
        <v>-19754.855</v>
      </c>
    </row>
    <row r="9" spans="1:9" x14ac:dyDescent="0.25">
      <c r="E9" s="49" t="s">
        <v>77</v>
      </c>
      <c r="F9" s="2"/>
      <c r="H9" s="2"/>
      <c r="I9" s="50">
        <f>-I7*0.01</f>
        <v>-40404.22</v>
      </c>
    </row>
    <row r="10" spans="1:9" x14ac:dyDescent="0.25">
      <c r="E10" s="49" t="s">
        <v>78</v>
      </c>
      <c r="F10" s="2"/>
      <c r="H10" s="2"/>
      <c r="I10" s="50">
        <f>-I7*0.01</f>
        <v>-40404.22</v>
      </c>
    </row>
    <row r="11" spans="1:9" x14ac:dyDescent="0.25">
      <c r="E11" s="51" t="s">
        <v>79</v>
      </c>
      <c r="F11" s="2"/>
      <c r="H11" s="2"/>
      <c r="I11" s="52">
        <f>+SUM(I8:I10)</f>
        <v>-100563.295</v>
      </c>
    </row>
    <row r="12" spans="1:9" x14ac:dyDescent="0.25">
      <c r="E12" s="53" t="s">
        <v>80</v>
      </c>
      <c r="F12" s="2"/>
      <c r="H12" s="2"/>
      <c r="I12" s="52">
        <f>+I7+I11</f>
        <v>3939858.7050000001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>
      <selection activeCell="F17" sqref="F17"/>
    </sheetView>
  </sheetViews>
  <sheetFormatPr defaultRowHeight="15" x14ac:dyDescent="0.25"/>
  <cols>
    <col min="2" max="2" width="12" bestFit="1" customWidth="1"/>
    <col min="3" max="3" width="15.85546875" customWidth="1"/>
    <col min="4" max="4" width="16.5703125" customWidth="1"/>
    <col min="5" max="5" width="14.140625" customWidth="1"/>
    <col min="6" max="6" width="15.28515625" customWidth="1"/>
  </cols>
  <sheetData>
    <row r="2" spans="2:6" ht="19.5" x14ac:dyDescent="0.25">
      <c r="B2" s="36" t="s">
        <v>44</v>
      </c>
      <c r="C2" s="36"/>
      <c r="D2" s="36"/>
      <c r="E2" s="36"/>
      <c r="F2" s="36"/>
    </row>
    <row r="3" spans="2:6" ht="19.5" x14ac:dyDescent="0.25">
      <c r="B3" s="37" t="s">
        <v>6</v>
      </c>
      <c r="C3" s="37"/>
      <c r="D3" s="37"/>
      <c r="E3" s="37"/>
      <c r="F3" s="37"/>
    </row>
    <row r="4" spans="2:6" ht="31.5" x14ac:dyDescent="0.25">
      <c r="B4" s="22" t="s">
        <v>33</v>
      </c>
      <c r="C4" s="22" t="s">
        <v>34</v>
      </c>
      <c r="D4" s="22" t="s">
        <v>35</v>
      </c>
      <c r="E4" s="22" t="s">
        <v>36</v>
      </c>
      <c r="F4" s="22" t="s">
        <v>117</v>
      </c>
    </row>
    <row r="5" spans="2:6" ht="15.75" x14ac:dyDescent="0.25">
      <c r="B5" s="12"/>
      <c r="C5" s="13" t="s">
        <v>37</v>
      </c>
      <c r="D5" s="14">
        <v>8025885.7050000001</v>
      </c>
      <c r="E5" s="15"/>
      <c r="F5" s="16"/>
    </row>
    <row r="6" spans="2:6" ht="15.75" x14ac:dyDescent="0.25">
      <c r="B6" s="21" t="s">
        <v>118</v>
      </c>
      <c r="C6" s="17" t="s">
        <v>38</v>
      </c>
      <c r="D6" s="15">
        <v>5265787</v>
      </c>
      <c r="E6" s="15">
        <v>129694</v>
      </c>
      <c r="F6" s="16"/>
    </row>
    <row r="7" spans="2:6" ht="15.75" x14ac:dyDescent="0.25">
      <c r="B7" s="21" t="s">
        <v>119</v>
      </c>
      <c r="C7" s="17" t="s">
        <v>38</v>
      </c>
      <c r="D7" s="15">
        <v>6844954</v>
      </c>
      <c r="E7" s="15">
        <v>168589</v>
      </c>
      <c r="F7" s="16"/>
    </row>
    <row r="8" spans="2:6" ht="15.75" x14ac:dyDescent="0.25">
      <c r="B8" s="21" t="s">
        <v>120</v>
      </c>
      <c r="C8" s="17" t="s">
        <v>38</v>
      </c>
      <c r="D8" s="15">
        <v>12297858</v>
      </c>
      <c r="E8" s="11">
        <v>302892</v>
      </c>
      <c r="F8" s="18"/>
    </row>
    <row r="9" spans="2:6" ht="15.75" x14ac:dyDescent="0.25">
      <c r="B9" s="21"/>
      <c r="C9" s="17"/>
      <c r="D9" s="15"/>
      <c r="E9" s="15"/>
      <c r="F9" s="16"/>
    </row>
    <row r="10" spans="2:6" ht="15.75" x14ac:dyDescent="0.25">
      <c r="B10" s="40" t="s">
        <v>39</v>
      </c>
      <c r="C10" s="41"/>
      <c r="D10" s="23">
        <f>+SUM(D6:D9)</f>
        <v>24408599</v>
      </c>
      <c r="E10" s="23">
        <f>+SUM(E6:E9)</f>
        <v>601175</v>
      </c>
      <c r="F10" s="25"/>
    </row>
    <row r="11" spans="2:6" ht="15.75" x14ac:dyDescent="0.25">
      <c r="B11" s="21" t="s">
        <v>118</v>
      </c>
      <c r="C11" s="19" t="s">
        <v>40</v>
      </c>
      <c r="D11" s="15"/>
      <c r="E11" s="15"/>
      <c r="F11" s="18"/>
    </row>
    <row r="12" spans="2:6" ht="15.75" x14ac:dyDescent="0.25">
      <c r="B12" s="21"/>
      <c r="C12" s="17"/>
      <c r="D12" s="15"/>
      <c r="E12" s="15"/>
      <c r="F12" s="18"/>
    </row>
    <row r="13" spans="2:6" ht="15.75" x14ac:dyDescent="0.25">
      <c r="B13" s="40" t="s">
        <v>41</v>
      </c>
      <c r="C13" s="41"/>
      <c r="D13" s="23"/>
      <c r="E13" s="23">
        <f>+SUM(E11:E12)</f>
        <v>0</v>
      </c>
      <c r="F13" s="25"/>
    </row>
    <row r="14" spans="2:6" ht="15.75" x14ac:dyDescent="0.25">
      <c r="B14" s="20">
        <v>45208</v>
      </c>
      <c r="C14" s="17" t="s">
        <v>42</v>
      </c>
      <c r="D14" s="15"/>
      <c r="E14" s="15"/>
      <c r="F14" s="16">
        <v>628312</v>
      </c>
    </row>
    <row r="15" spans="2:6" ht="15.75" x14ac:dyDescent="0.25">
      <c r="B15" s="20">
        <v>45283</v>
      </c>
      <c r="C15" s="17" t="s">
        <v>42</v>
      </c>
      <c r="D15" s="15"/>
      <c r="E15" s="15"/>
      <c r="F15" s="16">
        <v>3456666</v>
      </c>
    </row>
    <row r="16" spans="2:6" ht="15.75" x14ac:dyDescent="0.25">
      <c r="B16" s="20">
        <v>45283</v>
      </c>
      <c r="C16" s="17" t="s">
        <v>42</v>
      </c>
      <c r="D16" s="15"/>
      <c r="E16" s="15"/>
      <c r="F16" s="16">
        <v>3940908</v>
      </c>
    </row>
    <row r="17" spans="2:9" ht="15.75" x14ac:dyDescent="0.25">
      <c r="B17" s="20"/>
      <c r="C17" s="17" t="s">
        <v>42</v>
      </c>
      <c r="D17" s="15"/>
      <c r="E17" s="15"/>
      <c r="F17" s="16">
        <v>0</v>
      </c>
    </row>
    <row r="18" spans="2:9" ht="15.75" x14ac:dyDescent="0.25">
      <c r="B18" s="40" t="s">
        <v>43</v>
      </c>
      <c r="C18" s="41"/>
      <c r="D18" s="26"/>
      <c r="E18" s="24"/>
      <c r="F18" s="27">
        <f>SUM(F14:F17)</f>
        <v>8025886</v>
      </c>
    </row>
    <row r="19" spans="2:9" ht="15.75" x14ac:dyDescent="0.25">
      <c r="B19" s="38" t="s">
        <v>45</v>
      </c>
      <c r="C19" s="39"/>
      <c r="D19" s="39"/>
      <c r="E19" s="39"/>
      <c r="F19" s="28">
        <f>+D5+D10-E13-F18-E10</f>
        <v>23807423.704999998</v>
      </c>
      <c r="I19" s="54"/>
    </row>
  </sheetData>
  <mergeCells count="6">
    <mergeCell ref="B19:E19"/>
    <mergeCell ref="B2:F2"/>
    <mergeCell ref="B3:F3"/>
    <mergeCell ref="B10:C10"/>
    <mergeCell ref="B13:C13"/>
    <mergeCell ref="B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zoomScaleNormal="100" workbookViewId="0">
      <selection activeCell="K13" sqref="K13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4" width="8.85546875" customWidth="1"/>
    <col min="5" max="5" width="11.28515625" customWidth="1"/>
    <col min="6" max="6" width="8.85546875" customWidth="1"/>
    <col min="7" max="7" width="31.28515625" customWidth="1"/>
    <col min="8" max="8" width="13.28515625" style="2" hidden="1" customWidth="1"/>
    <col min="9" max="9" width="8.85546875" hidden="1" customWidth="1"/>
    <col min="10" max="10" width="12.28515625" style="2" hidden="1" customWidth="1"/>
    <col min="11" max="11" width="11.7109375" customWidth="1"/>
  </cols>
  <sheetData>
    <row r="1" spans="1:11" ht="18.75" x14ac:dyDescent="0.3">
      <c r="A1" s="44" t="s">
        <v>66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67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32.65" customHeight="1" x14ac:dyDescent="0.25">
      <c r="B3" s="5" t="s">
        <v>4</v>
      </c>
      <c r="C3" s="3" t="s">
        <v>0</v>
      </c>
      <c r="D3" s="3" t="s">
        <v>20</v>
      </c>
      <c r="E3" s="3" t="s">
        <v>14</v>
      </c>
      <c r="F3" s="3" t="s">
        <v>9</v>
      </c>
      <c r="G3" s="3" t="s">
        <v>15</v>
      </c>
      <c r="H3" s="6" t="s">
        <v>10</v>
      </c>
      <c r="I3" s="3" t="s">
        <v>2</v>
      </c>
      <c r="J3" s="6" t="s">
        <v>16</v>
      </c>
      <c r="K3" s="46" t="s">
        <v>68</v>
      </c>
    </row>
    <row r="4" spans="1:11" outlineLevel="1" x14ac:dyDescent="0.25">
      <c r="B4" s="7">
        <v>45201</v>
      </c>
      <c r="C4" s="4" t="s">
        <v>69</v>
      </c>
      <c r="D4" s="4" t="s">
        <v>11</v>
      </c>
      <c r="E4" s="4" t="s">
        <v>6</v>
      </c>
      <c r="F4" s="4" t="s">
        <v>25</v>
      </c>
      <c r="G4" s="4" t="s">
        <v>7</v>
      </c>
      <c r="H4" s="9">
        <v>1105414</v>
      </c>
      <c r="I4" s="8" t="s">
        <v>5</v>
      </c>
      <c r="J4" s="9">
        <v>88433</v>
      </c>
      <c r="K4" s="9">
        <f>+J4+H4</f>
        <v>1193847</v>
      </c>
    </row>
    <row r="5" spans="1:11" outlineLevel="1" x14ac:dyDescent="0.25">
      <c r="B5" s="7">
        <v>45217</v>
      </c>
      <c r="C5" s="4" t="s">
        <v>70</v>
      </c>
      <c r="D5" s="4" t="s">
        <v>11</v>
      </c>
      <c r="E5" s="4" t="s">
        <v>6</v>
      </c>
      <c r="F5" s="4" t="s">
        <v>25</v>
      </c>
      <c r="G5" s="4" t="s">
        <v>26</v>
      </c>
      <c r="H5" s="9">
        <v>1944177</v>
      </c>
      <c r="I5" s="8" t="s">
        <v>5</v>
      </c>
      <c r="J5" s="9">
        <v>155534</v>
      </c>
      <c r="K5" s="9">
        <f t="shared" ref="K5:K7" si="0">+J5+H5</f>
        <v>2099711</v>
      </c>
    </row>
    <row r="6" spans="1:11" outlineLevel="1" x14ac:dyDescent="0.25">
      <c r="B6" s="7">
        <v>45222</v>
      </c>
      <c r="C6" s="4" t="s">
        <v>71</v>
      </c>
      <c r="D6" s="4" t="s">
        <v>11</v>
      </c>
      <c r="E6" s="4" t="s">
        <v>6</v>
      </c>
      <c r="F6" s="4" t="s">
        <v>25</v>
      </c>
      <c r="G6" s="4" t="s">
        <v>72</v>
      </c>
      <c r="H6" s="9">
        <v>856788</v>
      </c>
      <c r="I6" s="8" t="s">
        <v>5</v>
      </c>
      <c r="J6" s="9">
        <v>68543</v>
      </c>
      <c r="K6" s="9">
        <f t="shared" si="0"/>
        <v>925331</v>
      </c>
    </row>
    <row r="7" spans="1:11" outlineLevel="1" x14ac:dyDescent="0.25">
      <c r="B7" s="7">
        <v>45222</v>
      </c>
      <c r="C7" s="4" t="s">
        <v>73</v>
      </c>
      <c r="D7" s="4" t="s">
        <v>11</v>
      </c>
      <c r="E7" s="4" t="s">
        <v>6</v>
      </c>
      <c r="F7" s="4" t="s">
        <v>25</v>
      </c>
      <c r="G7" s="4" t="s">
        <v>74</v>
      </c>
      <c r="H7" s="9">
        <v>969350</v>
      </c>
      <c r="I7" s="8" t="s">
        <v>5</v>
      </c>
      <c r="J7" s="9">
        <v>77548</v>
      </c>
      <c r="K7" s="9">
        <f t="shared" si="0"/>
        <v>1046898</v>
      </c>
    </row>
    <row r="8" spans="1:11" x14ac:dyDescent="0.25">
      <c r="B8" s="31" t="s">
        <v>65</v>
      </c>
      <c r="G8" s="47" t="s">
        <v>75</v>
      </c>
      <c r="H8" s="33">
        <v>4875729</v>
      </c>
      <c r="J8" s="33">
        <v>390058</v>
      </c>
      <c r="K8" s="48">
        <f>+SUM(K4:K7)</f>
        <v>5265787</v>
      </c>
    </row>
    <row r="9" spans="1:11" x14ac:dyDescent="0.25">
      <c r="G9" s="49" t="s">
        <v>76</v>
      </c>
      <c r="K9" s="50">
        <f>-H8*0.005</f>
        <v>-24378.645</v>
      </c>
    </row>
    <row r="10" spans="1:11" x14ac:dyDescent="0.25">
      <c r="G10" s="49" t="s">
        <v>77</v>
      </c>
      <c r="K10" s="50">
        <f>-K8*0.01</f>
        <v>-52657.87</v>
      </c>
    </row>
    <row r="11" spans="1:11" x14ac:dyDescent="0.25">
      <c r="G11" s="49" t="s">
        <v>78</v>
      </c>
      <c r="K11" s="50">
        <f>-K8*0.01</f>
        <v>-52657.87</v>
      </c>
    </row>
    <row r="12" spans="1:11" x14ac:dyDescent="0.25">
      <c r="G12" s="51" t="s">
        <v>79</v>
      </c>
      <c r="K12" s="52">
        <f>+SUM(K9:K11)</f>
        <v>-129694.38500000001</v>
      </c>
    </row>
    <row r="13" spans="1:11" x14ac:dyDescent="0.25">
      <c r="G13" s="53" t="s">
        <v>80</v>
      </c>
      <c r="K13" s="52">
        <f>+K8+K12</f>
        <v>5136092.6150000002</v>
      </c>
    </row>
  </sheetData>
  <mergeCells count="2">
    <mergeCell ref="A1:K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zoomScaleNormal="100" workbookViewId="0">
      <selection activeCell="K17" sqref="K17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2.65" customHeight="1" x14ac:dyDescent="0.25">
      <c r="B3" s="5" t="s">
        <v>4</v>
      </c>
      <c r="C3" s="3" t="s">
        <v>0</v>
      </c>
      <c r="D3" s="3" t="s">
        <v>20</v>
      </c>
      <c r="E3" s="3" t="s">
        <v>14</v>
      </c>
      <c r="F3" s="3" t="s">
        <v>9</v>
      </c>
      <c r="G3" s="3" t="s">
        <v>15</v>
      </c>
      <c r="H3" s="6" t="s">
        <v>10</v>
      </c>
      <c r="I3" s="3" t="s">
        <v>2</v>
      </c>
      <c r="J3" s="6" t="s">
        <v>16</v>
      </c>
      <c r="K3" s="6" t="s">
        <v>27</v>
      </c>
    </row>
    <row r="4" spans="1:11" outlineLevel="1" x14ac:dyDescent="0.25">
      <c r="B4" s="7">
        <v>45237</v>
      </c>
      <c r="C4" s="4" t="s">
        <v>82</v>
      </c>
      <c r="D4" s="4" t="s">
        <v>11</v>
      </c>
      <c r="E4" s="4" t="s">
        <v>6</v>
      </c>
      <c r="F4" s="4" t="s">
        <v>25</v>
      </c>
      <c r="G4" s="4" t="s">
        <v>83</v>
      </c>
      <c r="H4" s="9">
        <v>1477415</v>
      </c>
      <c r="I4" s="8" t="s">
        <v>5</v>
      </c>
      <c r="J4" s="9">
        <v>118193</v>
      </c>
      <c r="K4" s="9">
        <f>+J4+H4</f>
        <v>1595608</v>
      </c>
    </row>
    <row r="5" spans="1:11" outlineLevel="1" x14ac:dyDescent="0.25">
      <c r="B5" s="7">
        <v>45245</v>
      </c>
      <c r="C5" s="4" t="s">
        <v>84</v>
      </c>
      <c r="D5" s="4" t="s">
        <v>11</v>
      </c>
      <c r="E5" s="4" t="s">
        <v>6</v>
      </c>
      <c r="F5" s="4" t="s">
        <v>25</v>
      </c>
      <c r="G5" s="4" t="s">
        <v>85</v>
      </c>
      <c r="H5" s="9">
        <v>736802</v>
      </c>
      <c r="I5" s="8" t="s">
        <v>5</v>
      </c>
      <c r="J5" s="9">
        <v>58944</v>
      </c>
      <c r="K5" s="9">
        <f t="shared" ref="K5:K10" si="0">+J5+H5</f>
        <v>795746</v>
      </c>
    </row>
    <row r="6" spans="1:11" outlineLevel="1" x14ac:dyDescent="0.25">
      <c r="B6" s="7">
        <v>45247</v>
      </c>
      <c r="C6" s="4" t="s">
        <v>86</v>
      </c>
      <c r="D6" s="4" t="s">
        <v>11</v>
      </c>
      <c r="E6" s="4" t="s">
        <v>6</v>
      </c>
      <c r="F6" s="4" t="s">
        <v>25</v>
      </c>
      <c r="G6" s="4" t="s">
        <v>87</v>
      </c>
      <c r="H6" s="9">
        <v>819822</v>
      </c>
      <c r="I6" s="8" t="s">
        <v>5</v>
      </c>
      <c r="J6" s="9">
        <v>65586</v>
      </c>
      <c r="K6" s="9">
        <f t="shared" si="0"/>
        <v>885408</v>
      </c>
    </row>
    <row r="7" spans="1:11" outlineLevel="1" x14ac:dyDescent="0.25">
      <c r="B7" s="7">
        <v>45247</v>
      </c>
      <c r="C7" s="4" t="s">
        <v>88</v>
      </c>
      <c r="D7" s="4" t="s">
        <v>11</v>
      </c>
      <c r="E7" s="4" t="s">
        <v>6</v>
      </c>
      <c r="F7" s="4" t="s">
        <v>25</v>
      </c>
      <c r="G7" s="4" t="s">
        <v>89</v>
      </c>
      <c r="H7" s="9">
        <v>739224</v>
      </c>
      <c r="I7" s="8" t="s">
        <v>5</v>
      </c>
      <c r="J7" s="9">
        <v>59138</v>
      </c>
      <c r="K7" s="9">
        <f t="shared" si="0"/>
        <v>798362</v>
      </c>
    </row>
    <row r="8" spans="1:11" outlineLevel="1" x14ac:dyDescent="0.25">
      <c r="B8" s="7">
        <v>45250</v>
      </c>
      <c r="C8" s="4" t="s">
        <v>90</v>
      </c>
      <c r="D8" s="4" t="s">
        <v>11</v>
      </c>
      <c r="E8" s="4" t="s">
        <v>6</v>
      </c>
      <c r="F8" s="4" t="s">
        <v>25</v>
      </c>
      <c r="G8" s="4" t="s">
        <v>91</v>
      </c>
      <c r="H8" s="9">
        <v>1229733</v>
      </c>
      <c r="I8" s="8" t="s">
        <v>5</v>
      </c>
      <c r="J8" s="9">
        <v>98379</v>
      </c>
      <c r="K8" s="9">
        <f t="shared" si="0"/>
        <v>1328112</v>
      </c>
    </row>
    <row r="9" spans="1:11" outlineLevel="1" x14ac:dyDescent="0.25">
      <c r="B9" s="7">
        <v>45253</v>
      </c>
      <c r="C9" s="4" t="s">
        <v>92</v>
      </c>
      <c r="D9" s="4" t="s">
        <v>11</v>
      </c>
      <c r="E9" s="4" t="s">
        <v>6</v>
      </c>
      <c r="F9" s="4" t="s">
        <v>25</v>
      </c>
      <c r="G9" s="4" t="s">
        <v>93</v>
      </c>
      <c r="H9" s="9">
        <v>764990</v>
      </c>
      <c r="I9" s="8" t="s">
        <v>5</v>
      </c>
      <c r="J9" s="9">
        <v>61199</v>
      </c>
      <c r="K9" s="9">
        <f t="shared" si="0"/>
        <v>826189</v>
      </c>
    </row>
    <row r="10" spans="1:11" outlineLevel="1" x14ac:dyDescent="0.25">
      <c r="B10" s="7">
        <v>45255</v>
      </c>
      <c r="C10" s="4" t="s">
        <v>94</v>
      </c>
      <c r="D10" s="4" t="s">
        <v>11</v>
      </c>
      <c r="E10" s="4" t="s">
        <v>6</v>
      </c>
      <c r="F10" s="4" t="s">
        <v>25</v>
      </c>
      <c r="G10" s="4" t="s">
        <v>95</v>
      </c>
      <c r="H10" s="9">
        <v>569934</v>
      </c>
      <c r="I10" s="8" t="s">
        <v>5</v>
      </c>
      <c r="J10" s="9">
        <v>45595</v>
      </c>
      <c r="K10" s="9">
        <f t="shared" si="0"/>
        <v>615529</v>
      </c>
    </row>
    <row r="11" spans="1:11" x14ac:dyDescent="0.25">
      <c r="B11" s="31" t="s">
        <v>96</v>
      </c>
      <c r="G11" s="47" t="s">
        <v>75</v>
      </c>
      <c r="H11" s="48">
        <f t="shared" ref="H11:J11" si="1">+SUM(H4:H10)</f>
        <v>6337920</v>
      </c>
      <c r="I11" s="48">
        <f t="shared" si="1"/>
        <v>0</v>
      </c>
      <c r="J11" s="48">
        <f t="shared" si="1"/>
        <v>507034</v>
      </c>
      <c r="K11" s="48">
        <f>+SUM(K4:K10)</f>
        <v>6844954</v>
      </c>
    </row>
    <row r="12" spans="1:11" x14ac:dyDescent="0.25">
      <c r="G12" s="49" t="s">
        <v>97</v>
      </c>
      <c r="K12" s="50">
        <f>-H11*0.005</f>
        <v>-31689.600000000002</v>
      </c>
    </row>
    <row r="13" spans="1:11" x14ac:dyDescent="0.25">
      <c r="G13" s="49" t="s">
        <v>77</v>
      </c>
      <c r="K13" s="50">
        <f>-K11*0.01</f>
        <v>-68449.540000000008</v>
      </c>
    </row>
    <row r="14" spans="1:11" x14ac:dyDescent="0.25">
      <c r="G14" s="49" t="s">
        <v>78</v>
      </c>
      <c r="K14" s="50">
        <f>-K11*0.01</f>
        <v>-68449.540000000008</v>
      </c>
    </row>
    <row r="15" spans="1:11" x14ac:dyDescent="0.25">
      <c r="G15" s="51" t="s">
        <v>79</v>
      </c>
      <c r="K15" s="52">
        <f>+SUM(K12:K14)</f>
        <v>-168588.68000000002</v>
      </c>
    </row>
    <row r="16" spans="1:11" x14ac:dyDescent="0.25">
      <c r="G16" s="53" t="s">
        <v>80</v>
      </c>
      <c r="K16" s="52">
        <f>+K11+K15-1</f>
        <v>6676364.3200000003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zoomScaleNormal="100" workbookViewId="0">
      <selection activeCell="K19" sqref="K1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98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2.65" customHeight="1" x14ac:dyDescent="0.25">
      <c r="B3" s="5" t="s">
        <v>4</v>
      </c>
      <c r="C3" s="3" t="s">
        <v>0</v>
      </c>
      <c r="D3" s="3" t="s">
        <v>20</v>
      </c>
      <c r="E3" s="3" t="s">
        <v>14</v>
      </c>
      <c r="F3" s="3" t="s">
        <v>9</v>
      </c>
      <c r="G3" s="3" t="s">
        <v>15</v>
      </c>
      <c r="H3" s="6" t="s">
        <v>10</v>
      </c>
      <c r="I3" s="3" t="s">
        <v>2</v>
      </c>
      <c r="J3" s="6" t="s">
        <v>16</v>
      </c>
      <c r="K3" s="6" t="s">
        <v>27</v>
      </c>
    </row>
    <row r="4" spans="1:11" outlineLevel="1" x14ac:dyDescent="0.25">
      <c r="B4" s="7">
        <v>45266</v>
      </c>
      <c r="C4" s="4" t="s">
        <v>99</v>
      </c>
      <c r="D4" s="4" t="s">
        <v>11</v>
      </c>
      <c r="E4" s="4" t="s">
        <v>6</v>
      </c>
      <c r="F4" s="4" t="s">
        <v>25</v>
      </c>
      <c r="G4" s="4" t="s">
        <v>74</v>
      </c>
      <c r="H4" s="9">
        <v>619652</v>
      </c>
      <c r="I4" s="8" t="s">
        <v>5</v>
      </c>
      <c r="J4" s="9">
        <v>49572</v>
      </c>
      <c r="K4" s="9">
        <f>+J4+H4</f>
        <v>669224</v>
      </c>
    </row>
    <row r="5" spans="1:11" outlineLevel="1" x14ac:dyDescent="0.25">
      <c r="B5" s="7">
        <v>45266</v>
      </c>
      <c r="C5" s="4" t="s">
        <v>100</v>
      </c>
      <c r="D5" s="4" t="s">
        <v>11</v>
      </c>
      <c r="E5" s="4" t="s">
        <v>6</v>
      </c>
      <c r="F5" s="4" t="s">
        <v>25</v>
      </c>
      <c r="G5" s="4" t="s">
        <v>101</v>
      </c>
      <c r="H5" s="9">
        <v>1516655</v>
      </c>
      <c r="I5" s="8" t="s">
        <v>5</v>
      </c>
      <c r="J5" s="9">
        <v>121332</v>
      </c>
      <c r="K5" s="9">
        <f t="shared" ref="K5:K13" si="0">+J5+H5</f>
        <v>1637987</v>
      </c>
    </row>
    <row r="6" spans="1:11" outlineLevel="1" x14ac:dyDescent="0.25">
      <c r="B6" s="7">
        <v>45267</v>
      </c>
      <c r="C6" s="4" t="s">
        <v>102</v>
      </c>
      <c r="D6" s="4" t="s">
        <v>11</v>
      </c>
      <c r="E6" s="4" t="s">
        <v>6</v>
      </c>
      <c r="F6" s="4" t="s">
        <v>25</v>
      </c>
      <c r="G6" s="4" t="s">
        <v>72</v>
      </c>
      <c r="H6" s="9">
        <v>1394020</v>
      </c>
      <c r="I6" s="8" t="s">
        <v>5</v>
      </c>
      <c r="J6" s="9">
        <v>111522</v>
      </c>
      <c r="K6" s="9">
        <f t="shared" si="0"/>
        <v>1505542</v>
      </c>
    </row>
    <row r="7" spans="1:11" outlineLevel="1" x14ac:dyDescent="0.25">
      <c r="B7" s="7">
        <v>45271</v>
      </c>
      <c r="C7" s="4" t="s">
        <v>103</v>
      </c>
      <c r="D7" s="4" t="s">
        <v>11</v>
      </c>
      <c r="E7" s="4" t="s">
        <v>6</v>
      </c>
      <c r="F7" s="4" t="s">
        <v>25</v>
      </c>
      <c r="G7" s="4" t="s">
        <v>104</v>
      </c>
      <c r="H7" s="9">
        <v>1025310</v>
      </c>
      <c r="I7" s="8" t="s">
        <v>5</v>
      </c>
      <c r="J7" s="9">
        <v>82025</v>
      </c>
      <c r="K7" s="9">
        <f t="shared" si="0"/>
        <v>1107335</v>
      </c>
    </row>
    <row r="8" spans="1:11" outlineLevel="1" x14ac:dyDescent="0.25">
      <c r="B8" s="7">
        <v>45271</v>
      </c>
      <c r="C8" s="4" t="s">
        <v>105</v>
      </c>
      <c r="D8" s="4" t="s">
        <v>11</v>
      </c>
      <c r="E8" s="4" t="s">
        <v>6</v>
      </c>
      <c r="F8" s="4" t="s">
        <v>25</v>
      </c>
      <c r="G8" s="4" t="s">
        <v>106</v>
      </c>
      <c r="H8" s="9">
        <v>1497625</v>
      </c>
      <c r="I8" s="8" t="s">
        <v>5</v>
      </c>
      <c r="J8" s="9">
        <v>119810</v>
      </c>
      <c r="K8" s="9">
        <f t="shared" si="0"/>
        <v>1617435</v>
      </c>
    </row>
    <row r="9" spans="1:11" outlineLevel="1" x14ac:dyDescent="0.25">
      <c r="B9" s="7">
        <v>45273</v>
      </c>
      <c r="C9" s="4" t="s">
        <v>107</v>
      </c>
      <c r="D9" s="4" t="s">
        <v>11</v>
      </c>
      <c r="E9" s="4" t="s">
        <v>6</v>
      </c>
      <c r="F9" s="4" t="s">
        <v>25</v>
      </c>
      <c r="G9" s="4" t="s">
        <v>108</v>
      </c>
      <c r="H9" s="9">
        <v>1334456</v>
      </c>
      <c r="I9" s="8" t="s">
        <v>5</v>
      </c>
      <c r="J9" s="9">
        <v>106756</v>
      </c>
      <c r="K9" s="9">
        <f t="shared" si="0"/>
        <v>1441212</v>
      </c>
    </row>
    <row r="10" spans="1:11" outlineLevel="1" x14ac:dyDescent="0.25">
      <c r="B10" s="7">
        <v>45273</v>
      </c>
      <c r="C10" s="4" t="s">
        <v>109</v>
      </c>
      <c r="D10" s="4" t="s">
        <v>11</v>
      </c>
      <c r="E10" s="4" t="s">
        <v>6</v>
      </c>
      <c r="F10" s="4" t="s">
        <v>25</v>
      </c>
      <c r="G10" s="4" t="s">
        <v>110</v>
      </c>
      <c r="H10" s="9">
        <v>1862128</v>
      </c>
      <c r="I10" s="8" t="s">
        <v>5</v>
      </c>
      <c r="J10" s="9">
        <v>148970</v>
      </c>
      <c r="K10" s="9">
        <f t="shared" si="0"/>
        <v>2011098</v>
      </c>
    </row>
    <row r="11" spans="1:11" outlineLevel="1" x14ac:dyDescent="0.25">
      <c r="B11" s="7">
        <v>45279</v>
      </c>
      <c r="C11" s="4" t="s">
        <v>111</v>
      </c>
      <c r="D11" s="4" t="s">
        <v>11</v>
      </c>
      <c r="E11" s="4" t="s">
        <v>6</v>
      </c>
      <c r="F11" s="4" t="s">
        <v>25</v>
      </c>
      <c r="G11" s="4" t="s">
        <v>112</v>
      </c>
      <c r="H11" s="9">
        <v>634212</v>
      </c>
      <c r="I11" s="8" t="s">
        <v>5</v>
      </c>
      <c r="J11" s="9">
        <v>50737</v>
      </c>
      <c r="K11" s="9">
        <f t="shared" si="0"/>
        <v>684949</v>
      </c>
    </row>
    <row r="12" spans="1:11" outlineLevel="1" x14ac:dyDescent="0.25">
      <c r="B12" s="7">
        <v>45280</v>
      </c>
      <c r="C12" s="4" t="s">
        <v>113</v>
      </c>
      <c r="D12" s="4" t="s">
        <v>11</v>
      </c>
      <c r="E12" s="4" t="s">
        <v>6</v>
      </c>
      <c r="F12" s="4" t="s">
        <v>25</v>
      </c>
      <c r="G12" s="4" t="s">
        <v>114</v>
      </c>
      <c r="H12" s="9">
        <v>537015</v>
      </c>
      <c r="I12" s="8" t="s">
        <v>5</v>
      </c>
      <c r="J12" s="9">
        <v>42961</v>
      </c>
      <c r="K12" s="9">
        <f t="shared" si="0"/>
        <v>579976</v>
      </c>
    </row>
    <row r="13" spans="1:11" outlineLevel="1" x14ac:dyDescent="0.25">
      <c r="B13" s="7">
        <v>45287</v>
      </c>
      <c r="C13" s="4" t="s">
        <v>115</v>
      </c>
      <c r="D13" s="4" t="s">
        <v>11</v>
      </c>
      <c r="E13" s="4" t="s">
        <v>6</v>
      </c>
      <c r="F13" s="4" t="s">
        <v>25</v>
      </c>
      <c r="G13" s="4" t="s">
        <v>74</v>
      </c>
      <c r="H13" s="9">
        <v>965833</v>
      </c>
      <c r="I13" s="8" t="s">
        <v>5</v>
      </c>
      <c r="J13" s="9">
        <v>77267</v>
      </c>
      <c r="K13" s="9">
        <f t="shared" si="0"/>
        <v>1043100</v>
      </c>
    </row>
    <row r="14" spans="1:11" x14ac:dyDescent="0.25">
      <c r="B14" s="31" t="s">
        <v>116</v>
      </c>
      <c r="G14" s="47" t="s">
        <v>75</v>
      </c>
      <c r="H14" s="48">
        <f t="shared" ref="H14:J14" si="1">+SUM(H4:H13)</f>
        <v>11386906</v>
      </c>
      <c r="I14" s="48">
        <f t="shared" si="1"/>
        <v>0</v>
      </c>
      <c r="J14" s="48">
        <f t="shared" si="1"/>
        <v>910952</v>
      </c>
      <c r="K14" s="48">
        <f>+SUM(K4:K13)</f>
        <v>12297858</v>
      </c>
    </row>
    <row r="15" spans="1:11" x14ac:dyDescent="0.25">
      <c r="G15" s="49" t="s">
        <v>97</v>
      </c>
      <c r="K15" s="50">
        <f>-H14*0.005</f>
        <v>-56934.53</v>
      </c>
    </row>
    <row r="16" spans="1:11" x14ac:dyDescent="0.25">
      <c r="G16" s="49" t="s">
        <v>77</v>
      </c>
      <c r="K16" s="50">
        <f>-K14*0.01</f>
        <v>-122978.58</v>
      </c>
    </row>
    <row r="17" spans="7:11" x14ac:dyDescent="0.25">
      <c r="G17" s="49" t="s">
        <v>78</v>
      </c>
      <c r="K17" s="50">
        <f>-K14*0.01</f>
        <v>-122978.58</v>
      </c>
    </row>
    <row r="18" spans="7:11" x14ac:dyDescent="0.25">
      <c r="G18" s="51" t="s">
        <v>79</v>
      </c>
      <c r="K18" s="52">
        <f>+SUM(K15:K17)</f>
        <v>-302891.69</v>
      </c>
    </row>
    <row r="19" spans="7:11" x14ac:dyDescent="0.25">
      <c r="G19" s="53" t="s">
        <v>80</v>
      </c>
      <c r="K19" s="52">
        <f>+K14+K18</f>
        <v>11994966.310000001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 chốt của Lam </vt:lpstr>
      <vt:lpstr>Chi tiết </vt:lpstr>
      <vt:lpstr>Tháng 9</vt:lpstr>
      <vt:lpstr>Công nợ Vũ</vt:lpstr>
      <vt:lpstr>T10.23</vt:lpstr>
      <vt:lpstr>T11.23</vt:lpstr>
      <vt:lpstr>T12.23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2023-08-31T03:49:59Z</dcterms:created>
  <dcterms:modified xsi:type="dcterms:W3CDTF">2024-02-03T02:34:13Z</dcterms:modified>
</cp:coreProperties>
</file>