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12" sheetId="21" r:id="rId2"/>
    <sheet name="T11" sheetId="20" r:id="rId3"/>
    <sheet name="T10" sheetId="19" r:id="rId4"/>
    <sheet name="T09" sheetId="18" state="hidden" r:id="rId5"/>
    <sheet name="T08" sheetId="17" state="hidden" r:id="rId6"/>
    <sheet name="T07" sheetId="16" r:id="rId7"/>
    <sheet name="T06" sheetId="15" state="hidden" r:id="rId8"/>
    <sheet name="T05" sheetId="14" state="hidden" r:id="rId9"/>
    <sheet name="T04" sheetId="12" state="hidden" r:id="rId10"/>
    <sheet name="T03" sheetId="11" state="hidden" r:id="rId11"/>
    <sheet name="T02" sheetId="9" state="hidden" r:id="rId12"/>
    <sheet name="T01" sheetId="8" state="hidden" r:id="rId13"/>
    <sheet name="CK" sheetId="7" r:id="rId14"/>
  </sheets>
  <calcPr calcId="162913"/>
</workbook>
</file>

<file path=xl/calcChain.xml><?xml version="1.0" encoding="utf-8"?>
<calcChain xmlns="http://schemas.openxmlformats.org/spreadsheetml/2006/main">
  <c r="C64" i="7" l="1"/>
  <c r="C63" i="7"/>
  <c r="D64" i="7" s="1"/>
  <c r="E6" i="21"/>
  <c r="H5" i="21"/>
  <c r="H4" i="21"/>
  <c r="H3" i="21"/>
  <c r="H2" i="21"/>
  <c r="B65" i="7" l="1"/>
  <c r="G6" i="21"/>
  <c r="G7" i="21" s="1"/>
  <c r="E7" i="21"/>
  <c r="H9" i="20"/>
  <c r="G9" i="20"/>
  <c r="H8" i="20"/>
  <c r="G8" i="20"/>
  <c r="E8" i="20"/>
  <c r="E9" i="20" s="1"/>
  <c r="C58" i="7"/>
  <c r="C57" i="7"/>
  <c r="B59" i="7" s="1"/>
  <c r="H7" i="20"/>
  <c r="H6" i="20"/>
  <c r="H5" i="20"/>
  <c r="H4" i="20"/>
  <c r="H3" i="20"/>
  <c r="H2" i="20"/>
  <c r="H6" i="21" l="1"/>
  <c r="H7" i="21" s="1"/>
  <c r="D58" i="7"/>
  <c r="G11" i="19"/>
  <c r="E11" i="19"/>
  <c r="C52" i="7"/>
  <c r="C51" i="7"/>
  <c r="D52" i="7" s="1"/>
  <c r="H11" i="19"/>
  <c r="H3" i="19"/>
  <c r="H4" i="19"/>
  <c r="H5" i="19"/>
  <c r="H6" i="19"/>
  <c r="H7" i="19"/>
  <c r="H8" i="19"/>
  <c r="H9" i="19"/>
  <c r="H2" i="19"/>
  <c r="B53" i="7" l="1"/>
  <c r="H4" i="18" l="1"/>
  <c r="G4" i="18"/>
  <c r="G5" i="18" s="1"/>
  <c r="E4" i="18"/>
  <c r="E5" i="18" s="1"/>
  <c r="B47" i="7"/>
  <c r="C46" i="7"/>
  <c r="C45" i="7"/>
  <c r="H5" i="18" l="1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<sst xmlns="http://schemas.openxmlformats.org/spreadsheetml/2006/main" count="444" uniqueCount="106">
  <si>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</si>
  <si>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</si>
  <si>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</si>
  <si>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</si>
  <si>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</si>
  <si>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</si>
  <si>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</si>
  <si>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</si>
  <si>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</si>
  <si>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</si>
  <si>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</si>
  <si>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</si>
  <si>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</si>
  <si>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</si>
  <si>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</si>
  <si>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</si>
  <si>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</si>
  <si>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</si>
  <si>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</si>
  <si>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</si>
  <si>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</si>
  <si>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</si>
  <si>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</si>
  <si>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</si>
  <si>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</si>
  <si>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</si>
  <si>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</si>
  <si>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</si>
  <si>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</si>
  <si>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</si>
  <si>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</si>
  <si>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</si>
  <si>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</si>
  <si>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</si>
  <si>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</si>
  <si>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</si>
  <si>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</si>
  <si>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</si>
  <si>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</si>
  <si>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</si>
  <si>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</si>
  <si>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</si>
  <si>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</si>
  <si>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</si>
  <si>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</si>
  <si>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</si>
  <si>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</si>
  <si>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</si>
  <si>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</si>
  <si>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</si>
  <si>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</si>
  <si>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</si>
  <si>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</si>
  <si>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</si>
  <si>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</si>
  <si>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</si>
  <si>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</si>
  <si>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</si>
  <si>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</si>
  <si>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</si>
  <si>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</si>
  <si>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</si>
  <si>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</si>
  <si>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</si>
  <si>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</si>
  <si>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</si>
  <si>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</si>
  <si>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</si>
  <si>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</si>
  <si>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</si>
  <si>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</si>
  <si>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</si>
  <si>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</si>
  <si>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</si>
  <si>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</si>
  <si>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</si>
  <si>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</si>
  <si>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</si>
  <si>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</si>
  <si>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</si>
  <si>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</si>
  <si>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</si>
  <si>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</si>
  <si>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</si>
  <si>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</si>
  <si>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</si>
  <si>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</si>
  <si>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</si>
  <si>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</si>
  <si>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</si>
  <si>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</si>
  <si>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</si>
  <si>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</si>
  <si>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</si>
  <si>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</si>
  <si>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</si>
  <si>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</si>
  <si>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</si>
  <si>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</si>
  <si>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</si>
  <si>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</si>
  <si>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</si>
  <si>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</si>
  <si>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</si>
  <si>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Công nợ phải thu T12.24</t>
  </si>
  <si>
    <t>Hàng trả T12.24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</si>
</sst>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  <xf numFmtId="14" fontId="11" fillId="0" borderId="0" xfId="0" applyNumberFormat="1" applyFont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topLeftCell="A4" workbookViewId="0">
      <selection activeCell="H14" sqref="H1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72" t="s">
        <v>7</v>
      </c>
      <c r="C1" s="72"/>
      <c r="D1" s="72"/>
      <c r="E1" s="72"/>
      <c r="F1" s="72"/>
      <c r="G1" s="72"/>
      <c r="H1" s="72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31692805.310000002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104</v>
      </c>
      <c r="D4" s="7">
        <v>2762597</v>
      </c>
      <c r="E4" s="7">
        <v>221008</v>
      </c>
      <c r="F4" s="9"/>
      <c r="G4" s="8">
        <v>29836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73" t="s">
        <v>4</v>
      </c>
      <c r="C6" s="74"/>
      <c r="D6" s="13">
        <f>SUM(D4:D5)</f>
        <v>2762597</v>
      </c>
      <c r="E6" s="13">
        <f>SUM(E4:E5)</f>
        <v>221008</v>
      </c>
      <c r="F6" s="13">
        <f>SUM(F4:F5)</f>
        <v>0</v>
      </c>
      <c r="G6" s="13">
        <f>SUM(G4:G5)</f>
        <v>29836</v>
      </c>
      <c r="H6" s="14"/>
      <c r="L6" s="41"/>
    </row>
    <row r="7" spans="2:12" ht="27.2" customHeight="1" x14ac:dyDescent="0.25">
      <c r="B7" s="27"/>
      <c r="C7" s="6" t="s">
        <v>105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73" t="s">
        <v>5</v>
      </c>
      <c r="C9" s="74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65</v>
      </c>
      <c r="D10" s="7"/>
      <c r="E10" s="7"/>
      <c r="F10" s="7"/>
      <c r="G10" s="8"/>
      <c r="H10" s="8">
        <v>14366467</v>
      </c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73" t="s">
        <v>6</v>
      </c>
      <c r="C13" s="74"/>
      <c r="D13" s="15"/>
      <c r="E13" s="15"/>
      <c r="F13" s="12"/>
      <c r="G13" s="14"/>
      <c r="H13" s="16">
        <f>SUM(H10:H12)</f>
        <v>14366467</v>
      </c>
    </row>
    <row r="14" spans="2:12" ht="27.2" customHeight="1" x14ac:dyDescent="0.25">
      <c r="B14" s="75" t="s">
        <v>8</v>
      </c>
      <c r="C14" s="76"/>
      <c r="D14" s="76"/>
      <c r="E14" s="76"/>
      <c r="F14" s="76"/>
      <c r="G14" s="77"/>
      <c r="H14" s="17">
        <f>+D3+D6+E6-G6-H13-F9</f>
        <v>20280107.310000002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6" x14ac:dyDescent="0.25">
      <c r="B17" s="18"/>
      <c r="C17" s="19"/>
      <c r="D17" s="20"/>
      <c r="E17" s="20"/>
      <c r="F17" s="21"/>
    </row>
    <row r="18" spans="2:6" x14ac:dyDescent="0.25">
      <c r="B18" s="22"/>
      <c r="D18" s="24"/>
      <c r="E18" s="24"/>
      <c r="F18" s="25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51" workbookViewId="0">
      <selection activeCell="B62" sqref="B62:C62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8" t="s">
        <v>15</v>
      </c>
      <c r="B1" s="78"/>
    </row>
    <row r="2" spans="1:5" ht="15.75" hidden="1" x14ac:dyDescent="0.25">
      <c r="A2" t="s">
        <v>9</v>
      </c>
      <c r="B2" s="79">
        <v>2471724</v>
      </c>
      <c r="C2" s="80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81">
        <f>+B2-C3-C4</f>
        <v>2447006.7599999998</v>
      </c>
      <c r="C5" s="82"/>
      <c r="D5" s="37"/>
    </row>
    <row r="6" spans="1:5" hidden="1" x14ac:dyDescent="0.25"/>
    <row r="7" spans="1:5" hidden="1" x14ac:dyDescent="0.25">
      <c r="A7" s="78" t="s">
        <v>35</v>
      </c>
      <c r="B7" s="78"/>
    </row>
    <row r="8" spans="1:5" ht="15.75" hidden="1" x14ac:dyDescent="0.25">
      <c r="A8" t="s">
        <v>9</v>
      </c>
      <c r="B8" s="79">
        <v>2483279</v>
      </c>
      <c r="C8" s="80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81">
        <f>+B8-C9-C10</f>
        <v>2458446.21</v>
      </c>
      <c r="C11" s="82"/>
      <c r="D11" s="37"/>
    </row>
    <row r="12" spans="1:5" hidden="1" x14ac:dyDescent="0.25"/>
    <row r="13" spans="1:5" hidden="1" x14ac:dyDescent="0.25">
      <c r="A13" s="78" t="s">
        <v>46</v>
      </c>
      <c r="B13" s="78"/>
    </row>
    <row r="14" spans="1:5" ht="15.75" hidden="1" x14ac:dyDescent="0.25">
      <c r="A14" t="s">
        <v>9</v>
      </c>
      <c r="B14" s="79">
        <v>9837819</v>
      </c>
      <c r="C14" s="80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81">
        <f>+B14-C15-C16</f>
        <v>9739440.8099999987</v>
      </c>
      <c r="C17" s="82"/>
      <c r="D17" s="37"/>
    </row>
    <row r="18" spans="1:4" hidden="1" x14ac:dyDescent="0.25"/>
    <row r="19" spans="1:4" hidden="1" x14ac:dyDescent="0.25">
      <c r="A19" s="78" t="s">
        <v>52</v>
      </c>
      <c r="B19" s="78"/>
    </row>
    <row r="20" spans="1:4" ht="15.75" hidden="1" x14ac:dyDescent="0.25">
      <c r="A20" t="s">
        <v>9</v>
      </c>
      <c r="B20" s="79">
        <v>3703396</v>
      </c>
      <c r="C20" s="80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81">
        <f>+B20-C21-C22</f>
        <v>3666362.04</v>
      </c>
      <c r="C23" s="82"/>
      <c r="D23" s="37"/>
    </row>
    <row r="25" spans="1:4" x14ac:dyDescent="0.25">
      <c r="A25" s="78" t="s">
        <v>58</v>
      </c>
      <c r="B25" s="78"/>
      <c r="C25" s="62"/>
      <c r="D25" s="62"/>
    </row>
    <row r="26" spans="1:4" ht="15.75" x14ac:dyDescent="0.25">
      <c r="A26" s="62" t="s">
        <v>9</v>
      </c>
      <c r="B26" s="79">
        <v>5461994</v>
      </c>
      <c r="C26" s="80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81">
        <f>+B26-C27-C28</f>
        <v>5407374.0600000005</v>
      </c>
      <c r="C29" s="82"/>
      <c r="D29" s="37"/>
    </row>
    <row r="31" spans="1:4" x14ac:dyDescent="0.25">
      <c r="A31" s="78" t="s">
        <v>62</v>
      </c>
      <c r="B31" s="78"/>
      <c r="C31" s="62"/>
      <c r="D31" s="62"/>
    </row>
    <row r="32" spans="1:4" ht="15.75" x14ac:dyDescent="0.25">
      <c r="A32" s="62" t="s">
        <v>9</v>
      </c>
      <c r="B32" s="79">
        <v>2834093</v>
      </c>
      <c r="C32" s="80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81">
        <f>+B32-C33-C34</f>
        <v>2805752.0700000003</v>
      </c>
      <c r="C35" s="82"/>
      <c r="D35" s="37"/>
    </row>
    <row r="37" spans="1:4" x14ac:dyDescent="0.25">
      <c r="A37" s="78" t="s">
        <v>69</v>
      </c>
      <c r="B37" s="78"/>
      <c r="C37" s="62"/>
      <c r="D37" s="62"/>
    </row>
    <row r="38" spans="1:4" ht="15.75" x14ac:dyDescent="0.25">
      <c r="A38" s="62" t="s">
        <v>9</v>
      </c>
      <c r="B38" s="79">
        <v>11161585</v>
      </c>
      <c r="C38" s="80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81">
        <f>+B38-C39-C40</f>
        <v>11049969.149999999</v>
      </c>
      <c r="C41" s="82"/>
      <c r="D41" s="37"/>
    </row>
    <row r="42" spans="1:4" x14ac:dyDescent="0.25">
      <c r="A42" s="62"/>
      <c r="B42" s="62"/>
      <c r="C42" s="62"/>
      <c r="D42" s="62"/>
    </row>
    <row r="43" spans="1:4" x14ac:dyDescent="0.25">
      <c r="A43" s="78" t="s">
        <v>73</v>
      </c>
      <c r="B43" s="78"/>
      <c r="C43" s="62"/>
      <c r="D43" s="62"/>
    </row>
    <row r="44" spans="1:4" ht="15.75" x14ac:dyDescent="0.25">
      <c r="A44" s="62" t="s">
        <v>9</v>
      </c>
      <c r="B44" s="79">
        <v>3349998</v>
      </c>
      <c r="C44" s="80"/>
      <c r="D44" s="62"/>
    </row>
    <row r="45" spans="1:4" x14ac:dyDescent="0.25">
      <c r="A45" s="62" t="s">
        <v>10</v>
      </c>
      <c r="B45" s="33">
        <v>5.0000000000000001E-3</v>
      </c>
      <c r="C45" s="35">
        <f>+B44*B45</f>
        <v>16749.990000000002</v>
      </c>
      <c r="D45" s="62"/>
    </row>
    <row r="46" spans="1:4" x14ac:dyDescent="0.25">
      <c r="A46" s="62" t="s">
        <v>11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5">
      <c r="A47" s="62" t="s">
        <v>12</v>
      </c>
      <c r="B47" s="81">
        <f>+B44-C45-C46</f>
        <v>3316498.0199999996</v>
      </c>
      <c r="C47" s="82"/>
      <c r="D47" s="37"/>
    </row>
    <row r="48" spans="1:4" x14ac:dyDescent="0.25">
      <c r="A48" s="62"/>
      <c r="B48" s="62"/>
      <c r="C48" s="62"/>
      <c r="D48" s="62"/>
    </row>
    <row r="49" spans="1:4" x14ac:dyDescent="0.25">
      <c r="A49" s="78" t="s">
        <v>86</v>
      </c>
      <c r="B49" s="78"/>
      <c r="C49" s="62"/>
      <c r="D49" s="62"/>
    </row>
    <row r="50" spans="1:4" ht="15.75" x14ac:dyDescent="0.25">
      <c r="A50" s="62" t="s">
        <v>9</v>
      </c>
      <c r="B50" s="79">
        <v>9532685</v>
      </c>
      <c r="C50" s="80"/>
      <c r="D50" s="62"/>
    </row>
    <row r="51" spans="1:4" x14ac:dyDescent="0.25">
      <c r="A51" s="62" t="s">
        <v>10</v>
      </c>
      <c r="B51" s="33">
        <v>5.0000000000000001E-3</v>
      </c>
      <c r="C51" s="35">
        <f>+B50*B51</f>
        <v>47663.425000000003</v>
      </c>
      <c r="D51" s="62"/>
    </row>
    <row r="52" spans="1:4" x14ac:dyDescent="0.25">
      <c r="A52" s="62" t="s">
        <v>11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5">
      <c r="A53" s="62" t="s">
        <v>12</v>
      </c>
      <c r="B53" s="81">
        <f>+B50-C51-C52</f>
        <v>9437358.1499999985</v>
      </c>
      <c r="C53" s="82"/>
      <c r="D53" s="37"/>
    </row>
    <row r="55" spans="1:4" s="62" customFormat="1" x14ac:dyDescent="0.25">
      <c r="A55" s="78" t="s">
        <v>95</v>
      </c>
      <c r="B55" s="78"/>
    </row>
    <row r="56" spans="1:4" s="62" customFormat="1" ht="15.75" x14ac:dyDescent="0.25">
      <c r="A56" s="62" t="s">
        <v>9</v>
      </c>
      <c r="B56" s="79">
        <v>7241744</v>
      </c>
      <c r="C56" s="80"/>
    </row>
    <row r="57" spans="1:4" s="62" customFormat="1" x14ac:dyDescent="0.25">
      <c r="A57" s="62" t="s">
        <v>10</v>
      </c>
      <c r="B57" s="33">
        <v>5.0000000000000001E-3</v>
      </c>
      <c r="C57" s="35">
        <f>+B56*B57</f>
        <v>36208.720000000001</v>
      </c>
    </row>
    <row r="58" spans="1:4" s="62" customFormat="1" x14ac:dyDescent="0.25">
      <c r="A58" s="62" t="s">
        <v>11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s="62" customFormat="1" x14ac:dyDescent="0.25">
      <c r="A59" s="62" t="s">
        <v>12</v>
      </c>
      <c r="B59" s="81">
        <f>+B56-C57-C58</f>
        <v>7169326.5600000005</v>
      </c>
      <c r="C59" s="82"/>
      <c r="D59" s="37"/>
    </row>
    <row r="60" spans="1:4" s="62" customFormat="1" x14ac:dyDescent="0.25"/>
    <row r="61" spans="1:4" s="62" customFormat="1" x14ac:dyDescent="0.25">
      <c r="A61" s="78" t="s">
        <v>103</v>
      </c>
      <c r="B61" s="78"/>
    </row>
    <row r="62" spans="1:4" s="62" customFormat="1" ht="15.75" x14ac:dyDescent="0.25">
      <c r="A62" s="62" t="s">
        <v>9</v>
      </c>
      <c r="B62" s="79">
        <v>2983605</v>
      </c>
      <c r="C62" s="80"/>
    </row>
    <row r="63" spans="1:4" s="62" customFormat="1" x14ac:dyDescent="0.25">
      <c r="A63" s="62" t="s">
        <v>10</v>
      </c>
      <c r="B63" s="33">
        <v>5.0000000000000001E-3</v>
      </c>
      <c r="C63" s="35">
        <f>+B62*B63</f>
        <v>14918.025</v>
      </c>
    </row>
    <row r="64" spans="1:4" s="62" customFormat="1" x14ac:dyDescent="0.25">
      <c r="A64" s="62" t="s">
        <v>11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s="62" customFormat="1" x14ac:dyDescent="0.25">
      <c r="A65" s="62" t="s">
        <v>12</v>
      </c>
      <c r="B65" s="81">
        <f>+B62-C63-C64</f>
        <v>2953768.95</v>
      </c>
      <c r="C65" s="82"/>
      <c r="D65" s="37"/>
    </row>
    <row r="66" spans="1:4" s="62" customFormat="1" x14ac:dyDescent="0.25"/>
  </sheetData>
  <mergeCells count="33">
    <mergeCell ref="B65:C65"/>
    <mergeCell ref="A13:B13"/>
    <mergeCell ref="B14:C14"/>
    <mergeCell ref="B17:C17"/>
    <mergeCell ref="A61:B61"/>
    <mergeCell ref="B62:C62"/>
    <mergeCell ref="B11:C11"/>
    <mergeCell ref="A1:B1"/>
    <mergeCell ref="B5:C5"/>
    <mergeCell ref="B2:C2"/>
    <mergeCell ref="A7:B7"/>
    <mergeCell ref="B8:C8"/>
    <mergeCell ref="B47:C47"/>
    <mergeCell ref="A25:B25"/>
    <mergeCell ref="B26:C26"/>
    <mergeCell ref="B29:C29"/>
    <mergeCell ref="A37:B37"/>
    <mergeCell ref="B38:C38"/>
    <mergeCell ref="B41:C41"/>
    <mergeCell ref="A31:B31"/>
    <mergeCell ref="B32:C32"/>
    <mergeCell ref="B35:C35"/>
    <mergeCell ref="A19:B19"/>
    <mergeCell ref="B20:C20"/>
    <mergeCell ref="B23:C23"/>
    <mergeCell ref="A43:B43"/>
    <mergeCell ref="B44:C44"/>
    <mergeCell ref="A55:B55"/>
    <mergeCell ref="B56:C56"/>
    <mergeCell ref="B59:C59"/>
    <mergeCell ref="A49:B49"/>
    <mergeCell ref="B50:C50"/>
    <mergeCell ref="B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45638</v>
      </c>
      <c r="B2" s="63" t="s">
        <v>97</v>
      </c>
      <c r="C2" s="63" t="s">
        <v>26</v>
      </c>
      <c r="D2" s="63" t="s">
        <v>79</v>
      </c>
      <c r="E2" s="58">
        <v>317334</v>
      </c>
      <c r="F2" s="60" t="s">
        <v>28</v>
      </c>
      <c r="G2" s="58">
        <v>25387</v>
      </c>
      <c r="H2" s="58">
        <f>+E2+G2</f>
        <v>342721</v>
      </c>
      <c r="I2" s="63" t="s">
        <v>29</v>
      </c>
      <c r="J2" s="63" t="s">
        <v>30</v>
      </c>
    </row>
    <row r="3" spans="1:10" outlineLevel="1" x14ac:dyDescent="0.25">
      <c r="A3" s="61">
        <v>45640</v>
      </c>
      <c r="B3" s="63" t="s">
        <v>98</v>
      </c>
      <c r="C3" s="63" t="s">
        <v>26</v>
      </c>
      <c r="D3" s="63" t="s">
        <v>99</v>
      </c>
      <c r="E3" s="58">
        <v>1012119</v>
      </c>
      <c r="F3" s="60" t="s">
        <v>28</v>
      </c>
      <c r="G3" s="58">
        <v>80970</v>
      </c>
      <c r="H3" s="58">
        <f t="shared" ref="H3:H5" si="0">+E3+G3</f>
        <v>1093089</v>
      </c>
      <c r="I3" s="63" t="s">
        <v>29</v>
      </c>
      <c r="J3" s="63" t="s">
        <v>30</v>
      </c>
    </row>
    <row r="4" spans="1:10" outlineLevel="1" x14ac:dyDescent="0.25">
      <c r="A4" s="61">
        <v>45651</v>
      </c>
      <c r="B4" s="63" t="s">
        <v>100</v>
      </c>
      <c r="C4" s="63" t="s">
        <v>26</v>
      </c>
      <c r="D4" s="63" t="s">
        <v>99</v>
      </c>
      <c r="E4" s="58">
        <v>370842</v>
      </c>
      <c r="F4" s="60" t="s">
        <v>28</v>
      </c>
      <c r="G4" s="58">
        <v>29667</v>
      </c>
      <c r="H4" s="58">
        <f t="shared" si="0"/>
        <v>400509</v>
      </c>
      <c r="I4" s="63" t="s">
        <v>29</v>
      </c>
      <c r="J4" s="63" t="s">
        <v>30</v>
      </c>
    </row>
    <row r="5" spans="1:10" outlineLevel="1" x14ac:dyDescent="0.25">
      <c r="A5" s="61">
        <v>45653</v>
      </c>
      <c r="B5" s="63" t="s">
        <v>101</v>
      </c>
      <c r="C5" s="63" t="s">
        <v>26</v>
      </c>
      <c r="D5" s="63" t="s">
        <v>99</v>
      </c>
      <c r="E5" s="58">
        <v>1062302</v>
      </c>
      <c r="F5" s="60" t="s">
        <v>28</v>
      </c>
      <c r="G5" s="58">
        <v>84984</v>
      </c>
      <c r="H5" s="58">
        <f t="shared" si="0"/>
        <v>1147286</v>
      </c>
      <c r="I5" s="63" t="s">
        <v>29</v>
      </c>
      <c r="J5" s="63" t="s">
        <v>30</v>
      </c>
    </row>
    <row r="6" spans="1:10" outlineLevel="1" x14ac:dyDescent="0.25">
      <c r="D6" s="63" t="s">
        <v>102</v>
      </c>
      <c r="E6" s="58">
        <f>-1%*SUM(E2:E5)</f>
        <v>-27625.97</v>
      </c>
      <c r="F6" s="60" t="s">
        <v>28</v>
      </c>
      <c r="G6" s="58">
        <f>+E6*F6</f>
        <v>-2210.0776000000001</v>
      </c>
      <c r="H6" s="58">
        <f>+E6+G6</f>
        <v>-29836.047600000002</v>
      </c>
      <c r="I6" s="63" t="s">
        <v>29</v>
      </c>
      <c r="J6" s="63" t="s">
        <v>30</v>
      </c>
    </row>
    <row r="7" spans="1:10" x14ac:dyDescent="0.25">
      <c r="E7" s="58">
        <f>SUM(E2:E6)</f>
        <v>2734971.03</v>
      </c>
      <c r="G7" s="58">
        <f>SUM(G2:G6)</f>
        <v>218797.92240000001</v>
      </c>
      <c r="H7" s="58">
        <f>SUM(H2:H6)</f>
        <v>2953768.9523999998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45597</v>
      </c>
      <c r="B2" s="63" t="s">
        <v>88</v>
      </c>
      <c r="C2" s="63" t="s">
        <v>26</v>
      </c>
      <c r="D2" s="63" t="s">
        <v>84</v>
      </c>
      <c r="E2" s="58">
        <v>553467</v>
      </c>
      <c r="F2" s="60" t="s">
        <v>28</v>
      </c>
      <c r="G2" s="58">
        <v>44277</v>
      </c>
      <c r="H2" s="58">
        <f>+E2+G2</f>
        <v>597744</v>
      </c>
      <c r="I2" s="63" t="s">
        <v>29</v>
      </c>
      <c r="J2" s="63" t="s">
        <v>30</v>
      </c>
    </row>
    <row r="3" spans="1:10" outlineLevel="1" x14ac:dyDescent="0.25">
      <c r="A3" s="61">
        <v>45602</v>
      </c>
      <c r="B3" s="63" t="s">
        <v>89</v>
      </c>
      <c r="C3" s="63" t="s">
        <v>26</v>
      </c>
      <c r="D3" s="63" t="s">
        <v>49</v>
      </c>
      <c r="E3" s="58">
        <v>220293</v>
      </c>
      <c r="F3" s="60" t="s">
        <v>28</v>
      </c>
      <c r="G3" s="58">
        <v>17623</v>
      </c>
      <c r="H3" s="58">
        <f t="shared" ref="H3:H7" si="0">+E3+G3</f>
        <v>237916</v>
      </c>
      <c r="I3" s="63" t="s">
        <v>29</v>
      </c>
      <c r="J3" s="63" t="s">
        <v>30</v>
      </c>
    </row>
    <row r="4" spans="1:10" outlineLevel="1" x14ac:dyDescent="0.25">
      <c r="A4" s="61">
        <v>45602</v>
      </c>
      <c r="B4" s="63" t="s">
        <v>90</v>
      </c>
      <c r="C4" s="63" t="s">
        <v>26</v>
      </c>
      <c r="D4" s="63" t="s">
        <v>61</v>
      </c>
      <c r="E4" s="58">
        <v>1792090</v>
      </c>
      <c r="F4" s="60" t="s">
        <v>28</v>
      </c>
      <c r="G4" s="58">
        <v>143367</v>
      </c>
      <c r="H4" s="58">
        <f t="shared" si="0"/>
        <v>1935457</v>
      </c>
      <c r="I4" s="63" t="s">
        <v>29</v>
      </c>
      <c r="J4" s="63" t="s">
        <v>30</v>
      </c>
    </row>
    <row r="5" spans="1:10" outlineLevel="1" x14ac:dyDescent="0.25">
      <c r="A5" s="61">
        <v>45604</v>
      </c>
      <c r="B5" s="63" t="s">
        <v>91</v>
      </c>
      <c r="C5" s="63" t="s">
        <v>26</v>
      </c>
      <c r="D5" s="63" t="s">
        <v>61</v>
      </c>
      <c r="E5" s="58">
        <v>1792090</v>
      </c>
      <c r="F5" s="60" t="s">
        <v>28</v>
      </c>
      <c r="G5" s="58">
        <v>143367</v>
      </c>
      <c r="H5" s="58">
        <f t="shared" si="0"/>
        <v>1935457</v>
      </c>
      <c r="I5" s="63" t="s">
        <v>29</v>
      </c>
      <c r="J5" s="63" t="s">
        <v>30</v>
      </c>
    </row>
    <row r="6" spans="1:10" outlineLevel="1" x14ac:dyDescent="0.25">
      <c r="A6" s="61">
        <v>45604</v>
      </c>
      <c r="B6" s="63" t="s">
        <v>92</v>
      </c>
      <c r="C6" s="63" t="s">
        <v>26</v>
      </c>
      <c r="D6" s="63" t="s">
        <v>93</v>
      </c>
      <c r="E6" s="58">
        <v>555290</v>
      </c>
      <c r="F6" s="60" t="s">
        <v>28</v>
      </c>
      <c r="G6" s="58">
        <v>44423</v>
      </c>
      <c r="H6" s="58">
        <f t="shared" si="0"/>
        <v>599713</v>
      </c>
      <c r="I6" s="63" t="s">
        <v>29</v>
      </c>
      <c r="J6" s="63" t="s">
        <v>30</v>
      </c>
    </row>
    <row r="7" spans="1:10" outlineLevel="1" x14ac:dyDescent="0.25">
      <c r="A7" s="61">
        <v>45612</v>
      </c>
      <c r="B7" s="63" t="s">
        <v>94</v>
      </c>
      <c r="C7" s="63" t="s">
        <v>26</v>
      </c>
      <c r="D7" s="63" t="s">
        <v>61</v>
      </c>
      <c r="E7" s="58">
        <v>1792090</v>
      </c>
      <c r="F7" s="60" t="s">
        <v>28</v>
      </c>
      <c r="G7" s="58">
        <v>143367</v>
      </c>
      <c r="H7" s="58">
        <f t="shared" si="0"/>
        <v>1935457</v>
      </c>
      <c r="I7" s="63" t="s">
        <v>29</v>
      </c>
      <c r="J7" s="63" t="s">
        <v>30</v>
      </c>
    </row>
    <row r="8" spans="1:10" outlineLevel="1" x14ac:dyDescent="0.25">
      <c r="D8" s="63" t="s">
        <v>96</v>
      </c>
      <c r="E8" s="58">
        <f>-1%*SUM(E2:E7)</f>
        <v>-67053.2</v>
      </c>
      <c r="F8" s="60" t="s">
        <v>28</v>
      </c>
      <c r="G8" s="58">
        <f>+E8*F8</f>
        <v>-5364.2560000000003</v>
      </c>
      <c r="H8" s="58">
        <f>+E8+G8</f>
        <v>-72417.455999999991</v>
      </c>
      <c r="I8" s="63" t="s">
        <v>29</v>
      </c>
      <c r="J8" s="63" t="s">
        <v>30</v>
      </c>
    </row>
    <row r="9" spans="1:10" x14ac:dyDescent="0.25">
      <c r="E9" s="58">
        <f>SUM(E2:E8)</f>
        <v>6638266.7999999998</v>
      </c>
      <c r="G9" s="58">
        <f>SUM(G2:G8)</f>
        <v>531059.74399999995</v>
      </c>
      <c r="H9" s="58">
        <f>SUM(H2:H8)</f>
        <v>7169326.5439999998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45572</v>
      </c>
      <c r="B2" s="63" t="s">
        <v>75</v>
      </c>
      <c r="C2" s="63" t="s">
        <v>26</v>
      </c>
      <c r="D2" s="63" t="s">
        <v>76</v>
      </c>
      <c r="E2" s="58">
        <v>2089923</v>
      </c>
      <c r="F2" s="60" t="s">
        <v>28</v>
      </c>
      <c r="G2" s="58">
        <v>167194</v>
      </c>
      <c r="H2" s="58">
        <f>+E2+G2</f>
        <v>2257117</v>
      </c>
      <c r="I2" s="63" t="s">
        <v>29</v>
      </c>
      <c r="J2" s="63" t="s">
        <v>30</v>
      </c>
    </row>
    <row r="3" spans="1:10" outlineLevel="1" x14ac:dyDescent="0.25">
      <c r="A3" s="61">
        <v>45573</v>
      </c>
      <c r="B3" s="63" t="s">
        <v>77</v>
      </c>
      <c r="C3" s="63" t="s">
        <v>26</v>
      </c>
      <c r="D3" s="63" t="s">
        <v>27</v>
      </c>
      <c r="E3" s="58">
        <v>1288139</v>
      </c>
      <c r="F3" s="60" t="s">
        <v>28</v>
      </c>
      <c r="G3" s="58">
        <v>103051</v>
      </c>
      <c r="H3" s="58">
        <f t="shared" ref="H3:H9" si="0">+E3+G3</f>
        <v>1391190</v>
      </c>
      <c r="I3" s="63" t="s">
        <v>29</v>
      </c>
      <c r="J3" s="63" t="s">
        <v>30</v>
      </c>
    </row>
    <row r="4" spans="1:10" outlineLevel="1" x14ac:dyDescent="0.25">
      <c r="A4" s="61">
        <v>45576</v>
      </c>
      <c r="B4" s="63" t="s">
        <v>78</v>
      </c>
      <c r="C4" s="63" t="s">
        <v>26</v>
      </c>
      <c r="D4" s="63" t="s">
        <v>79</v>
      </c>
      <c r="E4" s="58">
        <v>761566</v>
      </c>
      <c r="F4" s="60" t="s">
        <v>28</v>
      </c>
      <c r="G4" s="58">
        <v>60925</v>
      </c>
      <c r="H4" s="58">
        <f t="shared" si="0"/>
        <v>822491</v>
      </c>
      <c r="I4" s="63" t="s">
        <v>29</v>
      </c>
      <c r="J4" s="63" t="s">
        <v>30</v>
      </c>
    </row>
    <row r="5" spans="1:10" outlineLevel="1" x14ac:dyDescent="0.25">
      <c r="A5" s="61">
        <v>45577</v>
      </c>
      <c r="B5" s="63" t="s">
        <v>80</v>
      </c>
      <c r="C5" s="63" t="s">
        <v>26</v>
      </c>
      <c r="D5" s="63" t="s">
        <v>51</v>
      </c>
      <c r="E5" s="58">
        <v>734310</v>
      </c>
      <c r="F5" s="60" t="s">
        <v>28</v>
      </c>
      <c r="G5" s="58">
        <v>58745</v>
      </c>
      <c r="H5" s="58">
        <f t="shared" si="0"/>
        <v>793055</v>
      </c>
      <c r="I5" s="63" t="s">
        <v>29</v>
      </c>
      <c r="J5" s="63" t="s">
        <v>30</v>
      </c>
    </row>
    <row r="6" spans="1:10" outlineLevel="1" x14ac:dyDescent="0.25">
      <c r="A6" s="61">
        <v>45581</v>
      </c>
      <c r="B6" s="63" t="s">
        <v>81</v>
      </c>
      <c r="C6" s="63" t="s">
        <v>26</v>
      </c>
      <c r="D6" s="63" t="s">
        <v>61</v>
      </c>
      <c r="E6" s="58">
        <v>587448</v>
      </c>
      <c r="F6" s="60" t="s">
        <v>28</v>
      </c>
      <c r="G6" s="58">
        <v>46996</v>
      </c>
      <c r="H6" s="58">
        <f t="shared" si="0"/>
        <v>634444</v>
      </c>
      <c r="I6" s="63" t="s">
        <v>29</v>
      </c>
      <c r="J6" s="63" t="s">
        <v>30</v>
      </c>
    </row>
    <row r="7" spans="1:10" outlineLevel="1" x14ac:dyDescent="0.25">
      <c r="A7" s="61">
        <v>45582</v>
      </c>
      <c r="B7" s="63" t="s">
        <v>82</v>
      </c>
      <c r="C7" s="63" t="s">
        <v>26</v>
      </c>
      <c r="D7" s="63" t="s">
        <v>27</v>
      </c>
      <c r="E7" s="58">
        <v>1792215</v>
      </c>
      <c r="F7" s="60" t="s">
        <v>28</v>
      </c>
      <c r="G7" s="58">
        <v>143377</v>
      </c>
      <c r="H7" s="58">
        <f t="shared" si="0"/>
        <v>1935592</v>
      </c>
      <c r="I7" s="63" t="s">
        <v>29</v>
      </c>
      <c r="J7" s="63" t="s">
        <v>30</v>
      </c>
    </row>
    <row r="8" spans="1:10" outlineLevel="1" x14ac:dyDescent="0.25">
      <c r="A8" s="61">
        <v>45594</v>
      </c>
      <c r="B8" s="63" t="s">
        <v>83</v>
      </c>
      <c r="C8" s="63" t="s">
        <v>26</v>
      </c>
      <c r="D8" s="63" t="s">
        <v>84</v>
      </c>
      <c r="E8" s="58">
        <v>737956</v>
      </c>
      <c r="F8" s="60" t="s">
        <v>28</v>
      </c>
      <c r="G8" s="58">
        <v>59036</v>
      </c>
      <c r="H8" s="58">
        <f t="shared" si="0"/>
        <v>796992</v>
      </c>
      <c r="I8" s="63" t="s">
        <v>29</v>
      </c>
      <c r="J8" s="63" t="s">
        <v>30</v>
      </c>
    </row>
    <row r="9" spans="1:10" outlineLevel="1" x14ac:dyDescent="0.25">
      <c r="A9" s="61">
        <v>45594</v>
      </c>
      <c r="B9" s="63" t="s">
        <v>85</v>
      </c>
      <c r="C9" s="63" t="s">
        <v>26</v>
      </c>
      <c r="D9" s="63" t="s">
        <v>61</v>
      </c>
      <c r="E9" s="58">
        <v>835004</v>
      </c>
      <c r="F9" s="60" t="s">
        <v>28</v>
      </c>
      <c r="G9" s="58">
        <v>66800</v>
      </c>
      <c r="H9" s="58">
        <f t="shared" si="0"/>
        <v>901804</v>
      </c>
      <c r="I9" s="63" t="s">
        <v>29</v>
      </c>
      <c r="J9" s="63" t="s">
        <v>30</v>
      </c>
    </row>
    <row r="10" spans="1:10" x14ac:dyDescent="0.25">
      <c r="D10" s="63" t="s">
        <v>87</v>
      </c>
      <c r="E10" s="58">
        <v>-88265.61</v>
      </c>
      <c r="F10" s="60" t="s">
        <v>28</v>
      </c>
      <c r="G10" s="58">
        <v>-7061.2488000000003</v>
      </c>
      <c r="H10" s="58">
        <v>-95327</v>
      </c>
      <c r="I10" s="63" t="s">
        <v>29</v>
      </c>
      <c r="J10" s="63" t="s">
        <v>30</v>
      </c>
    </row>
    <row r="11" spans="1:10" x14ac:dyDescent="0.25">
      <c r="E11" s="58">
        <f>+SUM(E2:E10)</f>
        <v>8738295.3900000006</v>
      </c>
      <c r="G11" s="58">
        <f>+SUM(G2:G10)</f>
        <v>699062.75120000006</v>
      </c>
      <c r="H11" s="58">
        <f>+SUM(H2:H10)</f>
        <v>9437358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outlineLevel="1" x14ac:dyDescent="0.25">
      <c r="A2" s="61">
        <v>45547</v>
      </c>
      <c r="B2" s="63" t="s">
        <v>71</v>
      </c>
      <c r="C2" s="63" t="s">
        <v>26</v>
      </c>
      <c r="D2" s="63" t="s">
        <v>61</v>
      </c>
      <c r="E2" s="58">
        <v>774156</v>
      </c>
      <c r="F2" s="60" t="s">
        <v>28</v>
      </c>
      <c r="G2" s="58">
        <v>61932</v>
      </c>
      <c r="H2" s="58">
        <f>+E2+G2</f>
        <v>836088</v>
      </c>
      <c r="I2" s="63" t="s">
        <v>29</v>
      </c>
      <c r="J2" s="63" t="s">
        <v>30</v>
      </c>
    </row>
    <row r="3" spans="1:10" outlineLevel="1" x14ac:dyDescent="0.25">
      <c r="A3" s="61">
        <v>45549</v>
      </c>
      <c r="B3" s="63" t="s">
        <v>72</v>
      </c>
      <c r="C3" s="63" t="s">
        <v>26</v>
      </c>
      <c r="D3" s="63" t="s">
        <v>27</v>
      </c>
      <c r="E3" s="58">
        <v>2327694</v>
      </c>
      <c r="F3" s="60" t="s">
        <v>28</v>
      </c>
      <c r="G3" s="58">
        <v>186216</v>
      </c>
      <c r="H3" s="58">
        <f t="shared" ref="H3:H4" si="0">+E3+G3</f>
        <v>2513910</v>
      </c>
      <c r="I3" s="63" t="s">
        <v>29</v>
      </c>
      <c r="J3" s="63" t="s">
        <v>30</v>
      </c>
    </row>
    <row r="4" spans="1:10" outlineLevel="1" x14ac:dyDescent="0.25">
      <c r="A4" s="67"/>
      <c r="B4" s="55"/>
      <c r="C4" s="55"/>
      <c r="D4" s="55" t="s">
        <v>74</v>
      </c>
      <c r="E4" s="58">
        <f>-SUM(E2:E3)*1%</f>
        <v>-31018.5</v>
      </c>
      <c r="F4" s="60" t="s">
        <v>28</v>
      </c>
      <c r="G4" s="58">
        <f>-SUM(G2:G3)*1%</f>
        <v>-2481.48</v>
      </c>
      <c r="H4" s="58">
        <f t="shared" si="0"/>
        <v>-33499.980000000003</v>
      </c>
      <c r="I4" s="63" t="s">
        <v>29</v>
      </c>
      <c r="J4" s="63" t="s">
        <v>30</v>
      </c>
    </row>
    <row r="5" spans="1:10" x14ac:dyDescent="0.25">
      <c r="E5" s="58">
        <f>SUM(E2:E4)</f>
        <v>3070831.5</v>
      </c>
      <c r="F5" s="60"/>
      <c r="G5" s="58">
        <f>SUM(G2:G4)</f>
        <v>245666.52</v>
      </c>
      <c r="H5" s="58">
        <f>+E5+G5</f>
        <v>3316498.02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66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67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68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70</v>
      </c>
      <c r="E5" s="58">
        <v>-103348.01000000001</v>
      </c>
      <c r="F5" s="60" t="s">
        <v>28</v>
      </c>
      <c r="G5" s="58">
        <v>-8267.84</v>
      </c>
      <c r="H5" s="6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66">
        <f>+E6+G6</f>
        <v>11049969.15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s="64" customFormat="1" outlineLevel="1" x14ac:dyDescent="0.25">
      <c r="A3" s="68">
        <v>45499</v>
      </c>
      <c r="B3" s="69" t="s">
        <v>60</v>
      </c>
      <c r="C3" s="69" t="s">
        <v>26</v>
      </c>
      <c r="D3" s="69" t="s">
        <v>61</v>
      </c>
      <c r="E3" s="70">
        <v>666348</v>
      </c>
      <c r="F3" s="71" t="s">
        <v>28</v>
      </c>
      <c r="G3" s="70">
        <v>53308</v>
      </c>
      <c r="H3" s="70">
        <f>+E3+G3</f>
        <v>719656</v>
      </c>
      <c r="I3" s="69" t="s">
        <v>29</v>
      </c>
      <c r="J3" s="69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2025-01-09T08:41:05Z</dcterms:modified>
</cp:coreProperties>
</file>