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EB9185F4-088C-4E11-815B-EDE4DC13A3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Chi tiết công nợ" sheetId="24" state="hidden" r:id="rId2"/>
    <sheet name="T10.25" sheetId="32" r:id="rId3"/>
    <sheet name="T09.25" sheetId="31" r:id="rId4"/>
    <sheet name="T08.25" sheetId="30" r:id="rId5"/>
    <sheet name="T07.25" sheetId="29" r:id="rId6"/>
    <sheet name="T06.25" sheetId="28" r:id="rId7"/>
    <sheet name="T05.25" sheetId="27" r:id="rId8"/>
    <sheet name="T04.25" sheetId="26" r:id="rId9"/>
    <sheet name="T03.25" sheetId="25" r:id="rId10"/>
    <sheet name="T02.25" sheetId="23" r:id="rId11"/>
    <sheet name="T01.25" sheetId="22" r:id="rId12"/>
    <sheet name="T12" sheetId="21" state="hidden" r:id="rId13"/>
    <sheet name="T11" sheetId="20" state="hidden" r:id="rId14"/>
    <sheet name="T10" sheetId="19" state="hidden" r:id="rId15"/>
    <sheet name="T09" sheetId="18" state="hidden" r:id="rId16"/>
    <sheet name="T08" sheetId="17" state="hidden" r:id="rId17"/>
    <sheet name="T07" sheetId="16" r:id="rId18"/>
    <sheet name="T06" sheetId="15" state="hidden" r:id="rId19"/>
    <sheet name="T05" sheetId="14" state="hidden" r:id="rId20"/>
    <sheet name="T04" sheetId="12" state="hidden" r:id="rId21"/>
    <sheet name="T03" sheetId="11" state="hidden" r:id="rId22"/>
    <sheet name="T02" sheetId="9" state="hidden" r:id="rId23"/>
    <sheet name="T01" sheetId="8" state="hidden" r:id="rId24"/>
    <sheet name="CK" sheetId="7" state="hidden" r:id="rId25"/>
  </sheets>
  <definedNames>
    <definedName name="_xlnm._FilterDatabase" localSheetId="11" hidden="1">'T01.25'!$A$1:$J$10</definedName>
    <definedName name="_xlnm._FilterDatabase" localSheetId="10" hidden="1">'T02.25'!$A$1:$J$13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1" l="1"/>
  <c r="G6" i="32" l="1"/>
  <c r="E6" i="32"/>
  <c r="H6" i="32" s="1"/>
  <c r="H3" i="32"/>
  <c r="H4" i="32"/>
  <c r="H5" i="32"/>
  <c r="H2" i="32"/>
  <c r="H2" i="31"/>
  <c r="H7" i="32" l="1"/>
  <c r="G3" i="31"/>
  <c r="H3" i="31" s="1"/>
  <c r="H4" i="31" s="1"/>
  <c r="E6" i="30"/>
  <c r="G6" i="30" s="1"/>
  <c r="H6" i="30" l="1"/>
  <c r="H7" i="30" s="1"/>
  <c r="F30" i="4" l="1"/>
  <c r="E5" i="29" l="1"/>
  <c r="G5" i="29" l="1"/>
  <c r="H5" i="29" s="1"/>
  <c r="H6" i="29" s="1"/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H11" i="27" s="1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E10" i="25"/>
  <c r="G10" i="25" s="1"/>
  <c r="G11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E11" i="25" l="1"/>
  <c r="H11" i="26"/>
  <c r="H12" i="26" s="1"/>
  <c r="H10" i="25"/>
  <c r="H11" i="25" s="1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C70" i="7"/>
  <c r="C69" i="7"/>
  <c r="B71" i="7" s="1"/>
  <c r="E9" i="22"/>
  <c r="E10" i="22" s="1"/>
  <c r="H3" i="22"/>
  <c r="H4" i="22"/>
  <c r="H5" i="22"/>
  <c r="H6" i="22"/>
  <c r="H7" i="22"/>
  <c r="H8" i="22"/>
  <c r="H2" i="22"/>
  <c r="D70" i="7" l="1"/>
  <c r="G9" i="22"/>
  <c r="C64" i="7"/>
  <c r="C63" i="7"/>
  <c r="D64" i="7" s="1"/>
  <c r="E6" i="21"/>
  <c r="H5" i="21"/>
  <c r="H4" i="21"/>
  <c r="H3" i="21"/>
  <c r="H2" i="21"/>
  <c r="H9" i="22" l="1"/>
  <c r="H10" i="22" s="1"/>
  <c r="G10" i="22"/>
  <c r="B65" i="7"/>
  <c r="G6" i="21"/>
  <c r="G7" i="21" s="1"/>
  <c r="E7" i="21"/>
  <c r="G8" i="20"/>
  <c r="H8" i="20" s="1"/>
  <c r="H9" i="20" s="1"/>
  <c r="E8" i="20"/>
  <c r="E9" i="20" s="1"/>
  <c r="C58" i="7"/>
  <c r="C57" i="7"/>
  <c r="B59" i="7" s="1"/>
  <c r="H7" i="20"/>
  <c r="H6" i="20"/>
  <c r="H5" i="20"/>
  <c r="H4" i="20"/>
  <c r="H3" i="20"/>
  <c r="H2" i="20"/>
  <c r="G9" i="20" l="1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C34" i="7"/>
  <c r="C33" i="7"/>
  <c r="H3" i="16"/>
  <c r="H2" i="16"/>
  <c r="E5" i="16"/>
  <c r="B35" i="7" l="1"/>
  <c r="H5" i="16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18" i="4"/>
  <c r="H3" i="11"/>
  <c r="H2" i="11"/>
  <c r="G4" i="11"/>
  <c r="E4" i="11"/>
  <c r="D15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2" i="4" l="1"/>
  <c r="G4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<sst xmlns="http://schemas.openxmlformats.org/spreadsheetml/2006/main" count="1261" uniqueCount="204">
  <si>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</si>
  <si>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</si>
  <si>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</si>
  <si>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</si>
  <si>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</si>
  <si>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</si>
  <si>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</si>
  <si>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</si>
  <si>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</si>
  <si>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</si>
  <si>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</si>
  <si>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</si>
  <si>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</si>
  <si>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</si>
  <si>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</si>
  <si>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</si>
  <si>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</si>
  <si>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</si>
  <si>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</si>
  <si>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</si>
  <si>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</si>
  <si>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</si>
  <si>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</si>
  <si>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</si>
  <si>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</si>
  <si>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</si>
  <si>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</si>
  <si>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</si>
  <si>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</si>
  <si>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</si>
  <si>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</si>
  <si>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</si>
  <si>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</si>
  <si>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</si>
  <si>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</si>
  <si>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</si>
  <si>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</si>
  <si>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</si>
  <si>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</si>
  <si>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</si>
  <si>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</si>
  <si>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</si>
  <si>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</si>
  <si>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</si>
  <si>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</si>
  <si>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</si>
  <si>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</si>
  <si>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</si>
  <si>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</si>
  <si>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</si>
  <si>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</si>
  <si>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</si>
  <si>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</si>
  <si>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</si>
  <si>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</si>
  <si>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</si>
  <si>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</si>
  <si>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</si>
  <si>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</si>
  <si>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</si>
  <si>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</si>
  <si>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</si>
  <si>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</si>
  <si>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</si>
  <si>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</si>
  <si>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</si>
  <si>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</si>
  <si>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</si>
  <si>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</si>
  <si>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</si>
  <si>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</si>
  <si>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</si>
  <si>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</si>
  <si>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</si>
  <si>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</si>
  <si>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</si>
  <si>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</si>
  <si>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</si>
  <si>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</si>
  <si>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</si>
  <si>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</si>
  <si>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</si>
  <si>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</si>
  <si>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</si>
  <si>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</si>
  <si>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</si>
  <si>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</si>
  <si>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</si>
  <si>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</si>
  <si>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</si>
  <si>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</si>
  <si>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</si>
  <si>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</si>
  <si>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</si>
  <si>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</si>
  <si>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</si>
  <si>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</si>
  <si>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</si>
  <si>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</si>
  <si>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</si>
  <si>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</si>
  <si>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</si>
  <si>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</si>
  <si>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</si>
  <si>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</si>
  <si>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</si>
  <si>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</si>
  <si>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</si>
  <si>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</si>
  <si>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</si>
  <si>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</si>
  <si>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</si>
  <si>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</si>
  <si>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</si>
  <si>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</si>
  <si>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</si>
  <si>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</si>
  <si>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</si>
  <si>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</si>
  <si>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</si>
  <si>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</si>
  <si>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</si>
  <si>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</si>
  <si>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</si>
  <si>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</si>
  <si>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</si>
  <si>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</si>
  <si>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</si>
  <si>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</si>
  <si>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</si>
  <si>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</si>
  <si>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</si>
  <si>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</si>
  <si>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</si>
  <si>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</si>
  <si>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</si>
  <si>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</si>
  <si>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</si>
  <si>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</si>
  <si>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</si>
  <si>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</si>
  <si>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</si>
  <si>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</si>
  <si>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</si>
  <si>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</si>
  <si>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</si>
  <si>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</si>
  <si>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</si>
  <si>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</si>
  <si>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</si>
  <si>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</si>
  <si>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</si>
  <si>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</si>
  <si>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</si>
  <si>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</si>
  <si>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</si>
  <si>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</si>
  <si>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</si>
  <si>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</si>
  <si>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</si>
  <si>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</si>
  <si>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</si>
  <si>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</si>
  <si>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</si>
  <si>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</si>
  <si>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</si>
  <si>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</si>
  <si>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</si>
  <si>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</si>
  <si>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</si>
  <si>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</si>
  <si>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</si>
  <si>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</si>
  <si>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</si>
  <si>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</si>
  <si>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</si>
  <si>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</si>
  <si>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</si>
  <si>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Hàng trả</t>
  </si>
  <si>
    <t>Hỗ trợ</t>
  </si>
  <si>
    <t>Tổng hỗ trợ</t>
  </si>
  <si>
    <t>00050887</t>
  </si>
  <si>
    <t>PO-40014 - FM4 99 Hoàng Hoa Thám</t>
  </si>
  <si>
    <t>00050890</t>
  </si>
  <si>
    <t>PO-40017 - Farmers market 06QT - Quang Trung</t>
  </si>
  <si>
    <t>00052484</t>
  </si>
  <si>
    <t>PO-41405 - FM1 496 Nguyễn Thị Minh Khai</t>
  </si>
  <si>
    <t>00054245</t>
  </si>
  <si>
    <t>PO-42564 - FM5 104 Hai Bà Trưng</t>
  </si>
  <si>
    <t>Hỗ trợ chi phí trưng bày + quảng cáo tháng 08.2025</t>
  </si>
  <si>
    <t>T09.2025</t>
  </si>
  <si>
    <t>Hỗ trợ chi phí trưng bày + quảng cáo tháng 09.2025</t>
  </si>
  <si>
    <t>00057915</t>
  </si>
  <si>
    <t>PO-45012 - FM5 104 Hai Bà Trưng</t>
  </si>
  <si>
    <t>T10.2025</t>
  </si>
  <si>
    <t>00063947</t>
  </si>
  <si>
    <t>PO-49023 - Farmers market DC01 - Nơ Trang Long</t>
  </si>
  <si>
    <t>00065488</t>
  </si>
  <si>
    <t>PO-49952 - Farmers market DC01 - Nơ Trang Long</t>
  </si>
  <si>
    <t>00067125</t>
  </si>
  <si>
    <t>po-51352 - Farmers market DC01 - Nơ Trang Long</t>
  </si>
  <si>
    <t>00069291</t>
  </si>
  <si>
    <t>PO-52929 - FM5 104 Hai Bà Trưng</t>
  </si>
  <si>
    <t>Hỗ trợ chi phí trưng bày + quảng cáo tháng 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</si>
</sst>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0" fontId="0" fillId="2" borderId="0" xfId="0" applyFill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0" fontId="11" fillId="0" borderId="8" xfId="0" quotePrefix="1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11" fillId="0" borderId="8" xfId="0" applyFont="1" applyBorder="1" applyAlignment="1">
      <alignment horizontal="left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38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7"/>
  <sheetViews>
    <sheetView tabSelected="1" topLeftCell="A33" workbookViewId="0">
      <selection activeCell="G40" sqref="G40"/>
    </sheetView>
  </sheetViews>
  <sheetFormatPr defaultColWidth="9.125" defaultRowHeight="15.75" x14ac:dyDescent="0.25"/>
  <cols>
    <col min="1" max="1" width="2.875" style="1" customWidth="1"/>
    <col min="2" max="2" width="15.25" style="2" customWidth="1"/>
    <col min="3" max="3" width="32" style="23" customWidth="1"/>
    <col min="4" max="4" width="19.25" style="26" customWidth="1"/>
    <col min="5" max="5" width="15" style="1" customWidth="1"/>
    <col min="6" max="6" width="18.25" style="1" customWidth="1"/>
    <col min="7" max="7" width="17.625" style="1" customWidth="1"/>
    <col min="8" max="8" width="9.125" style="1"/>
    <col min="9" max="9" width="12.75" style="1" bestFit="1" customWidth="1"/>
    <col min="10" max="10" width="9.125" style="1"/>
    <col min="11" max="11" width="12.75" style="1" bestFit="1" customWidth="1"/>
    <col min="12" max="12" width="11.625" style="1" bestFit="1" customWidth="1"/>
    <col min="13" max="16384" width="9.125" style="1"/>
  </cols>
  <sheetData>
    <row r="1" spans="2:11" ht="19.5" x14ac:dyDescent="0.3">
      <c r="B1" s="69" t="s">
        <v>6</v>
      </c>
      <c r="C1" s="69"/>
      <c r="D1" s="69"/>
      <c r="E1" s="69"/>
      <c r="F1" s="69"/>
      <c r="G1" s="69"/>
    </row>
    <row r="2" spans="2:11" s="5" customFormat="1" ht="31.5" x14ac:dyDescent="0.2">
      <c r="B2" s="3" t="s">
        <v>0</v>
      </c>
      <c r="C2" s="4" t="s">
        <v>1</v>
      </c>
      <c r="D2" s="4" t="s">
        <v>161</v>
      </c>
      <c r="E2" s="4" t="s">
        <v>2</v>
      </c>
      <c r="F2" s="4" t="s">
        <v>12</v>
      </c>
      <c r="G2" s="4" t="s">
        <v>45</v>
      </c>
    </row>
    <row r="3" spans="2:11" s="5" customFormat="1" x14ac:dyDescent="0.2">
      <c r="B3" s="38"/>
      <c r="C3" s="39" t="s">
        <v>62</v>
      </c>
      <c r="D3" s="40">
        <v>20280107.310000002</v>
      </c>
      <c r="E3" s="39"/>
      <c r="F3" s="39"/>
      <c r="G3" s="39"/>
      <c r="I3" s="43"/>
    </row>
    <row r="4" spans="2:11" x14ac:dyDescent="0.25">
      <c r="B4" s="32" t="s">
        <v>169</v>
      </c>
      <c r="C4" s="6" t="s">
        <v>177</v>
      </c>
      <c r="D4" s="7">
        <v>7261340</v>
      </c>
      <c r="E4" s="9"/>
      <c r="F4" s="8"/>
      <c r="G4" s="10"/>
      <c r="I4" s="43"/>
    </row>
    <row r="5" spans="2:11" x14ac:dyDescent="0.25">
      <c r="B5" s="32" t="s">
        <v>170</v>
      </c>
      <c r="C5" s="6" t="s">
        <v>177</v>
      </c>
      <c r="D5" s="7">
        <v>9694608</v>
      </c>
      <c r="E5" s="9"/>
      <c r="F5" s="8"/>
      <c r="G5" s="10"/>
      <c r="I5" s="43"/>
    </row>
    <row r="6" spans="2:11" x14ac:dyDescent="0.25">
      <c r="B6" s="32" t="s">
        <v>171</v>
      </c>
      <c r="C6" s="6" t="s">
        <v>177</v>
      </c>
      <c r="D6" s="7">
        <v>6339432</v>
      </c>
      <c r="E6" s="9"/>
      <c r="F6" s="8"/>
      <c r="G6" s="10"/>
      <c r="I6" s="43"/>
    </row>
    <row r="7" spans="2:11" x14ac:dyDescent="0.25">
      <c r="B7" s="32" t="s">
        <v>172</v>
      </c>
      <c r="C7" s="6" t="s">
        <v>177</v>
      </c>
      <c r="D7" s="7">
        <v>7033778</v>
      </c>
      <c r="E7" s="9"/>
      <c r="F7" s="8"/>
      <c r="G7" s="10"/>
      <c r="I7" s="43"/>
    </row>
    <row r="8" spans="2:11" x14ac:dyDescent="0.25">
      <c r="B8" s="32" t="s">
        <v>173</v>
      </c>
      <c r="C8" s="6" t="s">
        <v>177</v>
      </c>
      <c r="D8" s="7">
        <v>5381700</v>
      </c>
      <c r="E8" s="9"/>
      <c r="F8" s="8"/>
      <c r="G8" s="10"/>
      <c r="I8" s="43"/>
    </row>
    <row r="9" spans="2:11" x14ac:dyDescent="0.25">
      <c r="B9" s="32" t="s">
        <v>174</v>
      </c>
      <c r="C9" s="6" t="s">
        <v>177</v>
      </c>
      <c r="D9" s="7">
        <v>1548366</v>
      </c>
      <c r="E9" s="9"/>
      <c r="F9" s="8"/>
      <c r="G9" s="10"/>
      <c r="I9" s="43"/>
    </row>
    <row r="10" spans="2:11" x14ac:dyDescent="0.25">
      <c r="B10" s="32" t="s">
        <v>175</v>
      </c>
      <c r="C10" s="6" t="s">
        <v>177</v>
      </c>
      <c r="D10" s="7">
        <v>2138438</v>
      </c>
      <c r="E10" s="9"/>
      <c r="F10" s="8"/>
      <c r="G10" s="10"/>
      <c r="I10" s="43"/>
    </row>
    <row r="11" spans="2:11" x14ac:dyDescent="0.25">
      <c r="B11" s="32" t="s">
        <v>176</v>
      </c>
      <c r="C11" s="6" t="s">
        <v>177</v>
      </c>
      <c r="D11" s="7">
        <v>3313522</v>
      </c>
      <c r="E11" s="9"/>
      <c r="F11" s="8"/>
      <c r="G11" s="10"/>
      <c r="I11" s="43"/>
    </row>
    <row r="12" spans="2:11" x14ac:dyDescent="0.25">
      <c r="B12" s="32" t="s">
        <v>190</v>
      </c>
      <c r="C12" s="6" t="s">
        <v>177</v>
      </c>
      <c r="D12" s="7">
        <v>667516</v>
      </c>
      <c r="E12" s="9"/>
      <c r="F12" s="8"/>
      <c r="G12" s="10"/>
      <c r="I12" s="43"/>
    </row>
    <row r="13" spans="2:11" x14ac:dyDescent="0.25">
      <c r="B13" s="32" t="s">
        <v>194</v>
      </c>
      <c r="C13" s="6" t="s">
        <v>177</v>
      </c>
      <c r="D13" s="7">
        <v>3512725</v>
      </c>
      <c r="E13" s="9"/>
      <c r="F13" s="8"/>
      <c r="G13" s="10"/>
      <c r="I13" s="43"/>
    </row>
    <row r="14" spans="2:11" x14ac:dyDescent="0.25">
      <c r="B14" s="32"/>
      <c r="C14" s="6"/>
      <c r="D14" s="7"/>
      <c r="E14" s="9"/>
      <c r="F14" s="42"/>
      <c r="G14" s="10"/>
      <c r="K14" s="41"/>
    </row>
    <row r="15" spans="2:11" x14ac:dyDescent="0.25">
      <c r="B15" s="70" t="s">
        <v>3</v>
      </c>
      <c r="C15" s="71"/>
      <c r="D15" s="13">
        <f>SUM(D4:D14)</f>
        <v>46891425</v>
      </c>
      <c r="E15" s="13"/>
      <c r="F15" s="13"/>
      <c r="G15" s="14"/>
      <c r="K15" s="41"/>
    </row>
    <row r="16" spans="2:11" x14ac:dyDescent="0.25">
      <c r="B16" s="32"/>
      <c r="C16" s="6" t="s">
        <v>178</v>
      </c>
      <c r="D16" s="28"/>
      <c r="E16" s="67">
        <v>0</v>
      </c>
      <c r="F16" s="30"/>
      <c r="G16" s="31"/>
      <c r="I16" s="41"/>
      <c r="K16" s="41"/>
    </row>
    <row r="17" spans="2:11" x14ac:dyDescent="0.25">
      <c r="B17" s="27"/>
      <c r="C17" s="54"/>
      <c r="D17" s="28"/>
      <c r="E17" s="29"/>
      <c r="F17" s="30"/>
      <c r="G17" s="31"/>
      <c r="I17" s="41"/>
      <c r="K17" s="41"/>
    </row>
    <row r="18" spans="2:11" x14ac:dyDescent="0.25">
      <c r="B18" s="70" t="s">
        <v>4</v>
      </c>
      <c r="C18" s="71"/>
      <c r="D18" s="11"/>
      <c r="E18" s="13">
        <f>SUM(E16:E17)</f>
        <v>0</v>
      </c>
      <c r="F18" s="13"/>
      <c r="G18" s="14"/>
      <c r="I18" s="41"/>
    </row>
    <row r="19" spans="2:11" x14ac:dyDescent="0.25">
      <c r="B19" s="32" t="s">
        <v>169</v>
      </c>
      <c r="C19" s="6" t="s">
        <v>179</v>
      </c>
      <c r="D19" s="28"/>
      <c r="E19" s="29"/>
      <c r="F19" s="66">
        <v>72613</v>
      </c>
      <c r="G19" s="31"/>
      <c r="I19" s="41"/>
      <c r="K19" s="41"/>
    </row>
    <row r="20" spans="2:11" x14ac:dyDescent="0.25">
      <c r="B20" s="32" t="s">
        <v>170</v>
      </c>
      <c r="C20" s="6" t="s">
        <v>179</v>
      </c>
      <c r="D20" s="28"/>
      <c r="E20" s="29"/>
      <c r="F20" s="66">
        <v>96946</v>
      </c>
      <c r="G20" s="31"/>
      <c r="I20" s="41"/>
      <c r="K20" s="41"/>
    </row>
    <row r="21" spans="2:11" x14ac:dyDescent="0.25">
      <c r="B21" s="32" t="s">
        <v>171</v>
      </c>
      <c r="C21" s="6" t="s">
        <v>179</v>
      </c>
      <c r="D21" s="28"/>
      <c r="E21" s="29"/>
      <c r="F21" s="66">
        <v>63394</v>
      </c>
      <c r="G21" s="31"/>
      <c r="I21" s="41"/>
      <c r="K21" s="41"/>
    </row>
    <row r="22" spans="2:11" x14ac:dyDescent="0.25">
      <c r="B22" s="32" t="s">
        <v>172</v>
      </c>
      <c r="C22" s="6" t="s">
        <v>179</v>
      </c>
      <c r="D22" s="28"/>
      <c r="E22" s="29"/>
      <c r="F22" s="66">
        <v>70338</v>
      </c>
      <c r="G22" s="31"/>
      <c r="I22" s="41"/>
      <c r="K22" s="41"/>
    </row>
    <row r="23" spans="2:11" x14ac:dyDescent="0.25">
      <c r="B23" s="32" t="s">
        <v>173</v>
      </c>
      <c r="C23" s="6" t="s">
        <v>179</v>
      </c>
      <c r="D23" s="28"/>
      <c r="E23" s="29"/>
      <c r="F23" s="66">
        <v>53817</v>
      </c>
      <c r="G23" s="31"/>
      <c r="I23" s="41"/>
      <c r="K23" s="41"/>
    </row>
    <row r="24" spans="2:11" x14ac:dyDescent="0.25">
      <c r="B24" s="32" t="s">
        <v>174</v>
      </c>
      <c r="C24" s="6" t="s">
        <v>179</v>
      </c>
      <c r="D24" s="28"/>
      <c r="E24" s="29"/>
      <c r="F24" s="66">
        <v>15484</v>
      </c>
      <c r="G24" s="31"/>
      <c r="I24" s="41"/>
      <c r="K24" s="41"/>
    </row>
    <row r="25" spans="2:11" x14ac:dyDescent="0.25">
      <c r="B25" s="32" t="s">
        <v>175</v>
      </c>
      <c r="C25" s="6" t="s">
        <v>179</v>
      </c>
      <c r="D25" s="28"/>
      <c r="E25" s="29"/>
      <c r="F25" s="66">
        <v>21384</v>
      </c>
      <c r="G25" s="31"/>
      <c r="I25" s="41"/>
      <c r="K25" s="41"/>
    </row>
    <row r="26" spans="2:11" x14ac:dyDescent="0.25">
      <c r="B26" s="32" t="s">
        <v>176</v>
      </c>
      <c r="C26" s="6" t="s">
        <v>179</v>
      </c>
      <c r="D26" s="28"/>
      <c r="E26" s="29"/>
      <c r="F26" s="66">
        <v>33135</v>
      </c>
      <c r="G26" s="31"/>
      <c r="I26" s="41"/>
      <c r="K26" s="41"/>
    </row>
    <row r="27" spans="2:11" x14ac:dyDescent="0.25">
      <c r="B27" s="32" t="s">
        <v>190</v>
      </c>
      <c r="C27" s="6" t="s">
        <v>179</v>
      </c>
      <c r="D27" s="28"/>
      <c r="E27" s="29"/>
      <c r="F27" s="66">
        <v>6675</v>
      </c>
      <c r="G27" s="31"/>
      <c r="I27" s="41"/>
      <c r="K27" s="41"/>
    </row>
    <row r="28" spans="2:11" x14ac:dyDescent="0.25">
      <c r="B28" s="32" t="s">
        <v>194</v>
      </c>
      <c r="C28" s="6" t="s">
        <v>179</v>
      </c>
      <c r="D28" s="28"/>
      <c r="E28" s="29"/>
      <c r="F28" s="66">
        <v>35127</v>
      </c>
      <c r="G28" s="31"/>
      <c r="I28" s="41"/>
      <c r="K28" s="41"/>
    </row>
    <row r="29" spans="2:11" x14ac:dyDescent="0.25">
      <c r="B29" s="27"/>
      <c r="C29" s="54"/>
      <c r="D29" s="28"/>
      <c r="E29" s="29"/>
      <c r="F29" s="30"/>
      <c r="G29" s="31"/>
      <c r="I29" s="41"/>
      <c r="K29" s="41"/>
    </row>
    <row r="30" spans="2:11" x14ac:dyDescent="0.25">
      <c r="B30" s="70" t="s">
        <v>180</v>
      </c>
      <c r="C30" s="71"/>
      <c r="D30" s="11"/>
      <c r="E30" s="13"/>
      <c r="F30" s="13">
        <f>SUM(F19:F29)</f>
        <v>468913</v>
      </c>
      <c r="G30" s="14"/>
      <c r="I30" s="41"/>
    </row>
    <row r="31" spans="2:11" x14ac:dyDescent="0.25">
      <c r="B31" s="32" t="s">
        <v>169</v>
      </c>
      <c r="C31" s="6" t="s">
        <v>63</v>
      </c>
      <c r="D31" s="7"/>
      <c r="E31" s="7"/>
      <c r="F31" s="8"/>
      <c r="G31" s="8">
        <v>9437359</v>
      </c>
    </row>
    <row r="32" spans="2:11" x14ac:dyDescent="0.25">
      <c r="B32" s="32" t="s">
        <v>170</v>
      </c>
      <c r="C32" s="6" t="s">
        <v>63</v>
      </c>
      <c r="D32" s="7"/>
      <c r="E32" s="7"/>
      <c r="F32" s="8"/>
      <c r="G32" s="8">
        <v>0</v>
      </c>
    </row>
    <row r="33" spans="2:7" x14ac:dyDescent="0.25">
      <c r="B33" s="32" t="s">
        <v>171</v>
      </c>
      <c r="C33" s="6" t="s">
        <v>63</v>
      </c>
      <c r="D33" s="7"/>
      <c r="E33" s="7"/>
      <c r="F33" s="8"/>
      <c r="G33" s="8">
        <v>0</v>
      </c>
    </row>
    <row r="34" spans="2:7" x14ac:dyDescent="0.25">
      <c r="B34" s="32" t="s">
        <v>172</v>
      </c>
      <c r="C34" s="6" t="s">
        <v>63</v>
      </c>
      <c r="D34" s="7"/>
      <c r="E34" s="7"/>
      <c r="F34" s="8"/>
      <c r="G34" s="8">
        <v>17311821</v>
      </c>
    </row>
    <row r="35" spans="2:7" x14ac:dyDescent="0.25">
      <c r="B35" s="32" t="s">
        <v>173</v>
      </c>
      <c r="C35" s="6" t="s">
        <v>63</v>
      </c>
      <c r="D35" s="7"/>
      <c r="E35" s="7"/>
      <c r="F35" s="8"/>
      <c r="G35" s="8">
        <v>0</v>
      </c>
    </row>
    <row r="36" spans="2:7" x14ac:dyDescent="0.25">
      <c r="B36" s="32" t="s">
        <v>174</v>
      </c>
      <c r="C36" s="6" t="s">
        <v>63</v>
      </c>
      <c r="D36" s="7"/>
      <c r="E36" s="7"/>
      <c r="F36" s="8"/>
      <c r="G36" s="8">
        <v>13761037</v>
      </c>
    </row>
    <row r="37" spans="2:7" x14ac:dyDescent="0.25">
      <c r="B37" s="32" t="s">
        <v>175</v>
      </c>
      <c r="C37" s="6" t="s">
        <v>63</v>
      </c>
      <c r="D37" s="7"/>
      <c r="E37" s="7"/>
      <c r="F37" s="8"/>
      <c r="G37" s="8">
        <v>6963440</v>
      </c>
    </row>
    <row r="38" spans="2:7" x14ac:dyDescent="0.25">
      <c r="B38" s="32" t="s">
        <v>176</v>
      </c>
      <c r="C38" s="6" t="s">
        <v>63</v>
      </c>
      <c r="D38" s="7"/>
      <c r="E38" s="7"/>
      <c r="F38" s="8"/>
      <c r="G38" s="8">
        <v>0</v>
      </c>
    </row>
    <row r="39" spans="2:7" x14ac:dyDescent="0.25">
      <c r="B39" s="32" t="s">
        <v>190</v>
      </c>
      <c r="C39" s="6" t="s">
        <v>63</v>
      </c>
      <c r="D39" s="7"/>
      <c r="E39" s="7"/>
      <c r="F39" s="8"/>
      <c r="G39" s="8">
        <v>0</v>
      </c>
    </row>
    <row r="40" spans="2:7" x14ac:dyDescent="0.25">
      <c r="B40" s="32" t="s">
        <v>194</v>
      </c>
      <c r="C40" s="6" t="s">
        <v>63</v>
      </c>
      <c r="D40" s="7"/>
      <c r="E40" s="7"/>
      <c r="F40" s="8"/>
      <c r="G40" s="8">
        <v>9746901</v>
      </c>
    </row>
    <row r="41" spans="2:7" x14ac:dyDescent="0.25">
      <c r="B41" s="32"/>
      <c r="C41" s="6"/>
      <c r="D41" s="7"/>
      <c r="E41" s="7"/>
      <c r="F41" s="8"/>
      <c r="G41" s="8"/>
    </row>
    <row r="42" spans="2:7" x14ac:dyDescent="0.25">
      <c r="B42" s="70" t="s">
        <v>5</v>
      </c>
      <c r="C42" s="71"/>
      <c r="D42" s="15"/>
      <c r="E42" s="12"/>
      <c r="F42" s="14"/>
      <c r="G42" s="16">
        <f>SUM(G31:G41)</f>
        <v>57220558</v>
      </c>
    </row>
    <row r="43" spans="2:7" ht="27.2" customHeight="1" x14ac:dyDescent="0.25">
      <c r="B43" s="72" t="s">
        <v>7</v>
      </c>
      <c r="C43" s="73"/>
      <c r="D43" s="73"/>
      <c r="E43" s="73"/>
      <c r="F43" s="74"/>
      <c r="G43" s="17">
        <f>+D3+D15-F30-G42-E18</f>
        <v>9482061.3100000024</v>
      </c>
    </row>
    <row r="44" spans="2:7" x14ac:dyDescent="0.25">
      <c r="B44" s="18"/>
      <c r="C44" s="19"/>
      <c r="D44" s="20"/>
      <c r="E44" s="21"/>
    </row>
    <row r="45" spans="2:7" x14ac:dyDescent="0.25">
      <c r="B45" s="18"/>
      <c r="C45" s="19"/>
      <c r="D45" s="20"/>
      <c r="E45" s="21"/>
    </row>
    <row r="46" spans="2:7" x14ac:dyDescent="0.25">
      <c r="B46" s="18"/>
      <c r="C46" s="19"/>
      <c r="D46" s="20"/>
      <c r="E46" s="21"/>
      <c r="G46" s="41"/>
    </row>
    <row r="47" spans="2:7" x14ac:dyDescent="0.25">
      <c r="B47" s="22"/>
      <c r="D47" s="24"/>
      <c r="E47" s="25"/>
    </row>
  </sheetData>
  <mergeCells count="6">
    <mergeCell ref="B1:G1"/>
    <mergeCell ref="B15:C15"/>
    <mergeCell ref="B18:C18"/>
    <mergeCell ref="B42:C42"/>
    <mergeCell ref="B43:F43"/>
    <mergeCell ref="B30:C30"/>
  </mergeCells>
  <phoneticPr fontId="9" type="noConversion"/>
  <conditionalFormatting sqref="B44:C46 B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45717</v>
      </c>
      <c r="B2" s="48" t="s">
        <v>125</v>
      </c>
      <c r="C2" s="48" t="s">
        <v>103</v>
      </c>
      <c r="D2" s="48" t="s">
        <v>47</v>
      </c>
      <c r="E2" s="49">
        <v>537627</v>
      </c>
      <c r="F2" s="50" t="s">
        <v>26</v>
      </c>
      <c r="G2" s="49">
        <v>43010</v>
      </c>
      <c r="H2" s="49">
        <f>+E2+G2</f>
        <v>580637</v>
      </c>
      <c r="I2" s="48" t="s">
        <v>27</v>
      </c>
      <c r="J2" s="48" t="s">
        <v>28</v>
      </c>
    </row>
    <row r="3" spans="1:10" outlineLevel="1" x14ac:dyDescent="0.2">
      <c r="A3" s="47">
        <v>45717</v>
      </c>
      <c r="B3" s="48" t="s">
        <v>126</v>
      </c>
      <c r="C3" s="48" t="s">
        <v>103</v>
      </c>
      <c r="D3" s="48" t="s">
        <v>77</v>
      </c>
      <c r="E3" s="49">
        <v>870801</v>
      </c>
      <c r="F3" s="50" t="s">
        <v>26</v>
      </c>
      <c r="G3" s="49">
        <v>69664</v>
      </c>
      <c r="H3" s="49">
        <f t="shared" ref="H3:H9" si="0">+E3+G3</f>
        <v>940465</v>
      </c>
      <c r="I3" s="48" t="s">
        <v>27</v>
      </c>
      <c r="J3" s="48" t="s">
        <v>28</v>
      </c>
    </row>
    <row r="4" spans="1:10" outlineLevel="1" x14ac:dyDescent="0.2">
      <c r="A4" s="47">
        <v>45733</v>
      </c>
      <c r="B4" s="48" t="s">
        <v>127</v>
      </c>
      <c r="C4" s="48" t="s">
        <v>103</v>
      </c>
      <c r="D4" s="48" t="s">
        <v>47</v>
      </c>
      <c r="E4" s="49">
        <v>553467</v>
      </c>
      <c r="F4" s="50" t="s">
        <v>26</v>
      </c>
      <c r="G4" s="49">
        <v>44277</v>
      </c>
      <c r="H4" s="49">
        <f t="shared" si="0"/>
        <v>597744</v>
      </c>
      <c r="I4" s="48" t="s">
        <v>27</v>
      </c>
      <c r="J4" s="48" t="s">
        <v>28</v>
      </c>
    </row>
    <row r="5" spans="1:10" outlineLevel="1" x14ac:dyDescent="0.2">
      <c r="A5" s="47">
        <v>45736</v>
      </c>
      <c r="B5" s="48" t="s">
        <v>128</v>
      </c>
      <c r="C5" s="48" t="s">
        <v>103</v>
      </c>
      <c r="D5" s="48" t="s">
        <v>77</v>
      </c>
      <c r="E5" s="49">
        <v>775979</v>
      </c>
      <c r="F5" s="50" t="s">
        <v>26</v>
      </c>
      <c r="G5" s="49">
        <v>62078</v>
      </c>
      <c r="H5" s="49">
        <f t="shared" si="0"/>
        <v>838057</v>
      </c>
      <c r="I5" s="48" t="s">
        <v>27</v>
      </c>
      <c r="J5" s="48" t="s">
        <v>28</v>
      </c>
    </row>
    <row r="6" spans="1:10" outlineLevel="1" x14ac:dyDescent="0.2">
      <c r="A6" s="47">
        <v>45737</v>
      </c>
      <c r="B6" s="48" t="s">
        <v>129</v>
      </c>
      <c r="C6" s="48" t="s">
        <v>103</v>
      </c>
      <c r="D6" s="48" t="s">
        <v>97</v>
      </c>
      <c r="E6" s="49">
        <v>1075254</v>
      </c>
      <c r="F6" s="50" t="s">
        <v>26</v>
      </c>
      <c r="G6" s="49">
        <v>86020</v>
      </c>
      <c r="H6" s="49">
        <f t="shared" si="0"/>
        <v>1161274</v>
      </c>
      <c r="I6" s="48" t="s">
        <v>27</v>
      </c>
      <c r="J6" s="48" t="s">
        <v>28</v>
      </c>
    </row>
    <row r="7" spans="1:10" outlineLevel="1" x14ac:dyDescent="0.2">
      <c r="A7" s="47">
        <v>45737</v>
      </c>
      <c r="B7" s="48" t="s">
        <v>130</v>
      </c>
      <c r="C7" s="48" t="s">
        <v>103</v>
      </c>
      <c r="D7" s="48" t="s">
        <v>59</v>
      </c>
      <c r="E7" s="49">
        <v>741684</v>
      </c>
      <c r="F7" s="50" t="s">
        <v>26</v>
      </c>
      <c r="G7" s="49">
        <v>59335</v>
      </c>
      <c r="H7" s="49">
        <f t="shared" si="0"/>
        <v>801019</v>
      </c>
      <c r="I7" s="48" t="s">
        <v>27</v>
      </c>
      <c r="J7" s="48" t="s">
        <v>28</v>
      </c>
    </row>
    <row r="8" spans="1:10" outlineLevel="1" x14ac:dyDescent="0.2">
      <c r="A8" s="47">
        <v>45738</v>
      </c>
      <c r="B8" s="48" t="s">
        <v>131</v>
      </c>
      <c r="C8" s="48" t="s">
        <v>103</v>
      </c>
      <c r="D8" s="48" t="s">
        <v>97</v>
      </c>
      <c r="E8" s="49">
        <v>666348</v>
      </c>
      <c r="F8" s="50" t="s">
        <v>26</v>
      </c>
      <c r="G8" s="49">
        <v>53308</v>
      </c>
      <c r="H8" s="49">
        <f t="shared" si="0"/>
        <v>719656</v>
      </c>
      <c r="I8" s="48" t="s">
        <v>27</v>
      </c>
      <c r="J8" s="48" t="s">
        <v>28</v>
      </c>
    </row>
    <row r="9" spans="1:10" outlineLevel="1" x14ac:dyDescent="0.2">
      <c r="A9" s="47">
        <v>45744</v>
      </c>
      <c r="B9" s="48" t="s">
        <v>132</v>
      </c>
      <c r="C9" s="48" t="s">
        <v>103</v>
      </c>
      <c r="D9" s="48" t="s">
        <v>91</v>
      </c>
      <c r="E9" s="49">
        <v>648685</v>
      </c>
      <c r="F9" s="50" t="s">
        <v>26</v>
      </c>
      <c r="G9" s="49">
        <v>51895</v>
      </c>
      <c r="H9" s="49">
        <f t="shared" si="0"/>
        <v>700580</v>
      </c>
      <c r="I9" s="48" t="s">
        <v>27</v>
      </c>
      <c r="J9" s="48" t="s">
        <v>28</v>
      </c>
    </row>
    <row r="10" spans="1:10" x14ac:dyDescent="0.2">
      <c r="D10" s="48" t="s">
        <v>134</v>
      </c>
      <c r="E10" s="49">
        <f>-1%*SUM(E2:E9)</f>
        <v>-58698.450000000004</v>
      </c>
      <c r="F10" s="50" t="s">
        <v>26</v>
      </c>
      <c r="G10" s="49">
        <f>+E10*F10</f>
        <v>-4695.8760000000002</v>
      </c>
      <c r="H10" s="49">
        <f>+E10+G10</f>
        <v>-63394.326000000001</v>
      </c>
      <c r="I10" s="48" t="s">
        <v>27</v>
      </c>
      <c r="J10" s="48" t="s">
        <v>28</v>
      </c>
    </row>
    <row r="11" spans="1:10" x14ac:dyDescent="0.2">
      <c r="E11" s="49">
        <f>SUM(E2:E10)</f>
        <v>5811146.5499999998</v>
      </c>
      <c r="G11" s="49">
        <f>SUM(G2:G10)</f>
        <v>464891.12400000001</v>
      </c>
      <c r="H11" s="49">
        <f>SUM(H2:H10)</f>
        <v>6276037.6739999996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45694</v>
      </c>
      <c r="B2" s="48" t="s">
        <v>112</v>
      </c>
      <c r="C2" s="48" t="s">
        <v>103</v>
      </c>
      <c r="D2" s="48" t="s">
        <v>49</v>
      </c>
      <c r="E2" s="49">
        <v>1551166</v>
      </c>
      <c r="F2" s="50" t="s">
        <v>26</v>
      </c>
      <c r="G2" s="49">
        <v>124093</v>
      </c>
      <c r="H2" s="49">
        <f>+E2+G2</f>
        <v>1675259</v>
      </c>
      <c r="I2" s="48" t="s">
        <v>27</v>
      </c>
      <c r="J2" s="48" t="s">
        <v>28</v>
      </c>
    </row>
    <row r="3" spans="1:10" outlineLevel="1" x14ac:dyDescent="0.2">
      <c r="A3" s="47">
        <v>45694</v>
      </c>
      <c r="B3" s="48" t="s">
        <v>113</v>
      </c>
      <c r="C3" s="48" t="s">
        <v>103</v>
      </c>
      <c r="D3" s="48" t="s">
        <v>59</v>
      </c>
      <c r="E3" s="49">
        <v>1451335</v>
      </c>
      <c r="F3" s="50" t="s">
        <v>26</v>
      </c>
      <c r="G3" s="49">
        <v>116107</v>
      </c>
      <c r="H3" s="49">
        <f t="shared" ref="H3:H11" si="0">+E3+G3</f>
        <v>1567442</v>
      </c>
      <c r="I3" s="48" t="s">
        <v>27</v>
      </c>
      <c r="J3" s="48" t="s">
        <v>28</v>
      </c>
    </row>
    <row r="4" spans="1:10" outlineLevel="1" x14ac:dyDescent="0.2">
      <c r="A4" s="47">
        <v>45707</v>
      </c>
      <c r="B4" s="48" t="s">
        <v>114</v>
      </c>
      <c r="C4" s="48" t="s">
        <v>103</v>
      </c>
      <c r="D4" s="48" t="s">
        <v>82</v>
      </c>
      <c r="E4" s="49">
        <v>870801</v>
      </c>
      <c r="F4" s="50" t="s">
        <v>26</v>
      </c>
      <c r="G4" s="49">
        <v>69664</v>
      </c>
      <c r="H4" s="49">
        <f t="shared" si="0"/>
        <v>940465</v>
      </c>
      <c r="I4" s="48" t="s">
        <v>27</v>
      </c>
      <c r="J4" s="48" t="s">
        <v>28</v>
      </c>
    </row>
    <row r="5" spans="1:10" outlineLevel="1" x14ac:dyDescent="0.2">
      <c r="A5" s="47">
        <v>45710</v>
      </c>
      <c r="B5" s="48" t="s">
        <v>115</v>
      </c>
      <c r="C5" s="48" t="s">
        <v>103</v>
      </c>
      <c r="D5" s="48" t="s">
        <v>97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45715</v>
      </c>
      <c r="B6" s="48" t="s">
        <v>116</v>
      </c>
      <c r="C6" s="48" t="s">
        <v>103</v>
      </c>
      <c r="D6" s="48" t="s">
        <v>82</v>
      </c>
      <c r="E6" s="49">
        <v>870801</v>
      </c>
      <c r="F6" s="50" t="s">
        <v>26</v>
      </c>
      <c r="G6" s="49">
        <v>69664</v>
      </c>
      <c r="H6" s="49">
        <f t="shared" si="0"/>
        <v>940465</v>
      </c>
      <c r="I6" s="48" t="s">
        <v>27</v>
      </c>
      <c r="J6" s="48" t="s">
        <v>28</v>
      </c>
    </row>
    <row r="7" spans="1:10" outlineLevel="1" x14ac:dyDescent="0.2">
      <c r="A7" s="47">
        <v>45715</v>
      </c>
      <c r="B7" s="48" t="s">
        <v>117</v>
      </c>
      <c r="C7" s="48" t="s">
        <v>103</v>
      </c>
      <c r="D7" s="48" t="s">
        <v>59</v>
      </c>
      <c r="E7" s="49">
        <v>528890</v>
      </c>
      <c r="F7" s="50" t="s">
        <v>26</v>
      </c>
      <c r="G7" s="49">
        <v>42311</v>
      </c>
      <c r="H7" s="49">
        <f t="shared" si="0"/>
        <v>571201</v>
      </c>
      <c r="I7" s="48" t="s">
        <v>27</v>
      </c>
      <c r="J7" s="48" t="s">
        <v>28</v>
      </c>
    </row>
    <row r="8" spans="1:10" outlineLevel="1" x14ac:dyDescent="0.2">
      <c r="A8" s="47">
        <v>45715</v>
      </c>
      <c r="B8" s="48" t="s">
        <v>118</v>
      </c>
      <c r="C8" s="48" t="s">
        <v>103</v>
      </c>
      <c r="D8" s="48" t="s">
        <v>59</v>
      </c>
      <c r="E8" s="49">
        <v>553467</v>
      </c>
      <c r="F8" s="50" t="s">
        <v>26</v>
      </c>
      <c r="G8" s="49">
        <v>44277</v>
      </c>
      <c r="H8" s="49">
        <f t="shared" si="0"/>
        <v>597744</v>
      </c>
      <c r="I8" s="48" t="s">
        <v>27</v>
      </c>
      <c r="J8" s="48" t="s">
        <v>28</v>
      </c>
    </row>
    <row r="9" spans="1:10" outlineLevel="1" x14ac:dyDescent="0.2">
      <c r="A9" s="47">
        <v>45715</v>
      </c>
      <c r="B9" s="48" t="s">
        <v>119</v>
      </c>
      <c r="C9" s="48" t="s">
        <v>103</v>
      </c>
      <c r="D9" s="48" t="s">
        <v>97</v>
      </c>
      <c r="E9" s="49">
        <v>870801</v>
      </c>
      <c r="F9" s="50" t="s">
        <v>26</v>
      </c>
      <c r="G9" s="49">
        <v>69664</v>
      </c>
      <c r="H9" s="49">
        <f t="shared" si="0"/>
        <v>940465</v>
      </c>
      <c r="I9" s="48" t="s">
        <v>27</v>
      </c>
      <c r="J9" s="48" t="s">
        <v>28</v>
      </c>
    </row>
    <row r="10" spans="1:10" outlineLevel="1" x14ac:dyDescent="0.2">
      <c r="A10" s="47">
        <v>45716</v>
      </c>
      <c r="B10" s="48" t="s">
        <v>120</v>
      </c>
      <c r="C10" s="48" t="s">
        <v>103</v>
      </c>
      <c r="D10" s="48" t="s">
        <v>49</v>
      </c>
      <c r="E10" s="49">
        <v>870801</v>
      </c>
      <c r="F10" s="50" t="s">
        <v>26</v>
      </c>
      <c r="G10" s="49">
        <v>69664</v>
      </c>
      <c r="H10" s="49">
        <f t="shared" si="0"/>
        <v>940465</v>
      </c>
      <c r="I10" s="48" t="s">
        <v>27</v>
      </c>
      <c r="J10" s="48" t="s">
        <v>28</v>
      </c>
    </row>
    <row r="11" spans="1:10" outlineLevel="1" x14ac:dyDescent="0.2">
      <c r="A11" s="47">
        <v>45716</v>
      </c>
      <c r="B11" s="48" t="s">
        <v>121</v>
      </c>
      <c r="C11" s="48" t="s">
        <v>103</v>
      </c>
      <c r="D11" s="48" t="s">
        <v>122</v>
      </c>
      <c r="E11" s="49">
        <v>870801</v>
      </c>
      <c r="F11" s="50" t="s">
        <v>26</v>
      </c>
      <c r="G11" s="49">
        <v>69664</v>
      </c>
      <c r="H11" s="49">
        <f t="shared" si="0"/>
        <v>940465</v>
      </c>
      <c r="I11" s="48" t="s">
        <v>27</v>
      </c>
      <c r="J11" s="48" t="s">
        <v>28</v>
      </c>
    </row>
    <row r="12" spans="1:10" x14ac:dyDescent="0.2">
      <c r="D12" s="48" t="s">
        <v>123</v>
      </c>
      <c r="E12" s="49">
        <f>-1%*SUM(E2:E11)</f>
        <v>-89764.900000000009</v>
      </c>
      <c r="F12" s="50" t="s">
        <v>26</v>
      </c>
      <c r="G12" s="49">
        <f>+E12*F12</f>
        <v>-7181.1920000000009</v>
      </c>
      <c r="H12" s="49">
        <f>+E12+G12</f>
        <v>-96946.092000000004</v>
      </c>
      <c r="I12" s="48" t="s">
        <v>27</v>
      </c>
      <c r="J12" s="48" t="s">
        <v>28</v>
      </c>
    </row>
    <row r="13" spans="1:10" x14ac:dyDescent="0.2">
      <c r="E13" s="49">
        <f>SUM(E2:E12)</f>
        <v>8886725.0999999996</v>
      </c>
      <c r="G13" s="49">
        <f>SUM(G2:G12)</f>
        <v>710936.80799999996</v>
      </c>
      <c r="H13" s="49">
        <f>SUM(H2:H12)</f>
        <v>9597661.9079999998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0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45661</v>
      </c>
      <c r="B2" s="48" t="s">
        <v>102</v>
      </c>
      <c r="C2" s="48" t="s">
        <v>103</v>
      </c>
      <c r="D2" s="48" t="s">
        <v>25</v>
      </c>
      <c r="E2" s="49">
        <v>1167495</v>
      </c>
      <c r="F2" s="50" t="s">
        <v>26</v>
      </c>
      <c r="G2" s="49">
        <v>93400</v>
      </c>
      <c r="H2" s="49">
        <f>+E2+G2</f>
        <v>1260895</v>
      </c>
      <c r="I2" s="48" t="s">
        <v>27</v>
      </c>
      <c r="J2" s="48" t="s">
        <v>28</v>
      </c>
    </row>
    <row r="3" spans="1:10" outlineLevel="1" x14ac:dyDescent="0.2">
      <c r="A3" s="47">
        <v>45665</v>
      </c>
      <c r="B3" s="48" t="s">
        <v>104</v>
      </c>
      <c r="C3" s="48" t="s">
        <v>103</v>
      </c>
      <c r="D3" s="48" t="s">
        <v>77</v>
      </c>
      <c r="E3" s="49">
        <v>537627</v>
      </c>
      <c r="F3" s="50" t="s">
        <v>26</v>
      </c>
      <c r="G3" s="49">
        <v>43010</v>
      </c>
      <c r="H3" s="49">
        <f t="shared" ref="H3:H8" si="0">+E3+G3</f>
        <v>580637</v>
      </c>
      <c r="I3" s="48" t="s">
        <v>27</v>
      </c>
      <c r="J3" s="48" t="s">
        <v>28</v>
      </c>
    </row>
    <row r="4" spans="1:10" outlineLevel="1" x14ac:dyDescent="0.2">
      <c r="A4" s="47">
        <v>45665</v>
      </c>
      <c r="B4" s="48" t="s">
        <v>105</v>
      </c>
      <c r="C4" s="48" t="s">
        <v>103</v>
      </c>
      <c r="D4" s="48" t="s">
        <v>49</v>
      </c>
      <c r="E4" s="49">
        <v>1110580</v>
      </c>
      <c r="F4" s="50" t="s">
        <v>26</v>
      </c>
      <c r="G4" s="49">
        <v>88846</v>
      </c>
      <c r="H4" s="49">
        <f t="shared" si="0"/>
        <v>1199426</v>
      </c>
      <c r="I4" s="48" t="s">
        <v>27</v>
      </c>
      <c r="J4" s="48" t="s">
        <v>28</v>
      </c>
    </row>
    <row r="5" spans="1:10" outlineLevel="1" x14ac:dyDescent="0.2">
      <c r="A5" s="47">
        <v>45666</v>
      </c>
      <c r="B5" s="48" t="s">
        <v>106</v>
      </c>
      <c r="C5" s="48" t="s">
        <v>103</v>
      </c>
      <c r="D5" s="48" t="s">
        <v>47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45674</v>
      </c>
      <c r="B6" s="48" t="s">
        <v>107</v>
      </c>
      <c r="C6" s="48" t="s">
        <v>103</v>
      </c>
      <c r="D6" s="48" t="s">
        <v>25</v>
      </c>
      <c r="E6" s="49">
        <v>1257524</v>
      </c>
      <c r="F6" s="50" t="s">
        <v>26</v>
      </c>
      <c r="G6" s="49">
        <v>100602</v>
      </c>
      <c r="H6" s="49">
        <f t="shared" si="0"/>
        <v>1358126</v>
      </c>
      <c r="I6" s="48" t="s">
        <v>27</v>
      </c>
      <c r="J6" s="48" t="s">
        <v>28</v>
      </c>
    </row>
    <row r="7" spans="1:10" outlineLevel="1" x14ac:dyDescent="0.2">
      <c r="A7" s="47">
        <v>45674</v>
      </c>
      <c r="B7" s="48" t="s">
        <v>108</v>
      </c>
      <c r="C7" s="48" t="s">
        <v>103</v>
      </c>
      <c r="D7" s="48" t="s">
        <v>77</v>
      </c>
      <c r="E7" s="49">
        <v>444760</v>
      </c>
      <c r="F7" s="50" t="s">
        <v>26</v>
      </c>
      <c r="G7" s="49">
        <v>35581</v>
      </c>
      <c r="H7" s="49">
        <f t="shared" si="0"/>
        <v>480341</v>
      </c>
      <c r="I7" s="48" t="s">
        <v>27</v>
      </c>
      <c r="J7" s="48" t="s">
        <v>28</v>
      </c>
    </row>
    <row r="8" spans="1:10" outlineLevel="1" x14ac:dyDescent="0.2">
      <c r="A8" s="47">
        <v>45680</v>
      </c>
      <c r="B8" s="48" t="s">
        <v>109</v>
      </c>
      <c r="C8" s="48" t="s">
        <v>103</v>
      </c>
      <c r="D8" s="48" t="s">
        <v>49</v>
      </c>
      <c r="E8" s="49">
        <v>1667850</v>
      </c>
      <c r="F8" s="50" t="s">
        <v>26</v>
      </c>
      <c r="G8" s="49">
        <v>133428</v>
      </c>
      <c r="H8" s="49">
        <f t="shared" si="0"/>
        <v>1801278</v>
      </c>
      <c r="I8" s="48" t="s">
        <v>27</v>
      </c>
      <c r="J8" s="48" t="s">
        <v>28</v>
      </c>
    </row>
    <row r="9" spans="1:10" x14ac:dyDescent="0.2">
      <c r="D9" s="48" t="s">
        <v>111</v>
      </c>
      <c r="E9" s="49">
        <f>-1%*SUM(E2:E8)</f>
        <v>-67234.63</v>
      </c>
      <c r="F9" s="50" t="s">
        <v>26</v>
      </c>
      <c r="G9" s="49">
        <f>+E9*F9</f>
        <v>-5378.7704000000003</v>
      </c>
      <c r="H9" s="49">
        <f>+E9+G9</f>
        <v>-72613.400399999999</v>
      </c>
      <c r="I9" s="48" t="s">
        <v>27</v>
      </c>
      <c r="J9" s="48" t="s">
        <v>28</v>
      </c>
    </row>
    <row r="10" spans="1:10" x14ac:dyDescent="0.2">
      <c r="E10" s="49">
        <f>SUM(E2:E9)</f>
        <v>6656228.3700000001</v>
      </c>
      <c r="G10" s="49">
        <f t="shared" ref="G10:H10" si="1">SUM(G2:G9)</f>
        <v>532498.22959999996</v>
      </c>
      <c r="H10" s="49">
        <f t="shared" si="1"/>
        <v>7188726.5996000003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7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45638</v>
      </c>
      <c r="B2" s="48" t="s">
        <v>95</v>
      </c>
      <c r="C2" s="48" t="s">
        <v>24</v>
      </c>
      <c r="D2" s="48" t="s">
        <v>77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">
      <c r="A3" s="47">
        <v>45640</v>
      </c>
      <c r="B3" s="48" t="s">
        <v>96</v>
      </c>
      <c r="C3" s="48" t="s">
        <v>24</v>
      </c>
      <c r="D3" s="48" t="s">
        <v>97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">
      <c r="A4" s="47">
        <v>45651</v>
      </c>
      <c r="B4" s="48" t="s">
        <v>98</v>
      </c>
      <c r="C4" s="48" t="s">
        <v>24</v>
      </c>
      <c r="D4" s="48" t="s">
        <v>97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">
      <c r="A5" s="47">
        <v>45653</v>
      </c>
      <c r="B5" s="48" t="s">
        <v>99</v>
      </c>
      <c r="C5" s="48" t="s">
        <v>24</v>
      </c>
      <c r="D5" s="48" t="s">
        <v>97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">
      <c r="D6" s="48" t="s">
        <v>100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9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45597</v>
      </c>
      <c r="B2" s="48" t="s">
        <v>86</v>
      </c>
      <c r="C2" s="48" t="s">
        <v>24</v>
      </c>
      <c r="D2" s="48" t="s">
        <v>82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">
      <c r="A3" s="47">
        <v>45602</v>
      </c>
      <c r="B3" s="48" t="s">
        <v>87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">
      <c r="A4" s="47">
        <v>45602</v>
      </c>
      <c r="B4" s="48" t="s">
        <v>88</v>
      </c>
      <c r="C4" s="48" t="s">
        <v>24</v>
      </c>
      <c r="D4" s="48" t="s">
        <v>59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">
      <c r="A5" s="47">
        <v>45604</v>
      </c>
      <c r="B5" s="48" t="s">
        <v>89</v>
      </c>
      <c r="C5" s="48" t="s">
        <v>24</v>
      </c>
      <c r="D5" s="48" t="s">
        <v>59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">
      <c r="A6" s="47">
        <v>45604</v>
      </c>
      <c r="B6" s="48" t="s">
        <v>90</v>
      </c>
      <c r="C6" s="48" t="s">
        <v>24</v>
      </c>
      <c r="D6" s="48" t="s">
        <v>91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">
      <c r="A7" s="47">
        <v>45612</v>
      </c>
      <c r="B7" s="48" t="s">
        <v>92</v>
      </c>
      <c r="C7" s="48" t="s">
        <v>24</v>
      </c>
      <c r="D7" s="48" t="s">
        <v>59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">
      <c r="D8" s="48" t="s">
        <v>94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45572</v>
      </c>
      <c r="B2" s="48" t="s">
        <v>73</v>
      </c>
      <c r="C2" s="48" t="s">
        <v>24</v>
      </c>
      <c r="D2" s="48" t="s">
        <v>74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">
      <c r="A3" s="47">
        <v>45573</v>
      </c>
      <c r="B3" s="48" t="s">
        <v>75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">
      <c r="A4" s="47">
        <v>45576</v>
      </c>
      <c r="B4" s="48" t="s">
        <v>76</v>
      </c>
      <c r="C4" s="48" t="s">
        <v>24</v>
      </c>
      <c r="D4" s="48" t="s">
        <v>77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">
      <c r="A5" s="47">
        <v>45577</v>
      </c>
      <c r="B5" s="48" t="s">
        <v>78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">
      <c r="A6" s="47">
        <v>45581</v>
      </c>
      <c r="B6" s="48" t="s">
        <v>79</v>
      </c>
      <c r="C6" s="48" t="s">
        <v>24</v>
      </c>
      <c r="D6" s="48" t="s">
        <v>59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">
      <c r="A7" s="47">
        <v>45582</v>
      </c>
      <c r="B7" s="48" t="s">
        <v>80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">
      <c r="A8" s="47">
        <v>45594</v>
      </c>
      <c r="B8" s="48" t="s">
        <v>81</v>
      </c>
      <c r="C8" s="48" t="s">
        <v>24</v>
      </c>
      <c r="D8" s="48" t="s">
        <v>82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">
      <c r="A9" s="47">
        <v>45594</v>
      </c>
      <c r="B9" s="48" t="s">
        <v>83</v>
      </c>
      <c r="C9" s="48" t="s">
        <v>24</v>
      </c>
      <c r="D9" s="48" t="s">
        <v>59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">
      <c r="D10" s="48" t="s">
        <v>85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45547</v>
      </c>
      <c r="B2" s="48" t="s">
        <v>69</v>
      </c>
      <c r="C2" s="48" t="s">
        <v>24</v>
      </c>
      <c r="D2" s="48" t="s">
        <v>59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">
      <c r="A3" s="47">
        <v>45549</v>
      </c>
      <c r="B3" s="48" t="s">
        <v>70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">
      <c r="A4" s="61"/>
      <c r="B4" s="55"/>
      <c r="C4" s="55"/>
      <c r="D4" s="55" t="s">
        <v>72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6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45512</v>
      </c>
      <c r="B2" s="48" t="s">
        <v>64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">
      <c r="A3" s="47">
        <v>45528</v>
      </c>
      <c r="B3" s="48" t="s">
        <v>65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">
      <c r="A4" s="47">
        <v>45534</v>
      </c>
      <c r="B4" s="48" t="s">
        <v>66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">
      <c r="A5" s="47">
        <v>45535</v>
      </c>
      <c r="B5" s="55"/>
      <c r="C5" s="55"/>
      <c r="D5" s="55" t="s">
        <v>68</v>
      </c>
      <c r="E5" s="49">
        <v>-103348.01000000001</v>
      </c>
      <c r="F5" s="50" t="s">
        <v>26</v>
      </c>
      <c r="G5" s="49">
        <v>-8267.84</v>
      </c>
      <c r="H5" s="59">
        <f>+E5+G5</f>
        <v>-111615.85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f>SUM(E2:E5)</f>
        <v>10231452.99</v>
      </c>
      <c r="G6" s="52">
        <f>SUM(G2:G5)</f>
        <v>818516.16</v>
      </c>
      <c r="H6" s="60">
        <f>+E6+G6</f>
        <v>11049969.15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5"/>
  <sheetViews>
    <sheetView zoomScaleNormal="100" workbookViewId="0">
      <selection activeCell="H3" sqref="H3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45475</v>
      </c>
      <c r="B2" s="48" t="s">
        <v>57</v>
      </c>
      <c r="C2" s="48" t="s">
        <v>24</v>
      </c>
      <c r="D2" s="48" t="s">
        <v>25</v>
      </c>
      <c r="E2" s="49">
        <v>1957812</v>
      </c>
      <c r="F2" s="50" t="s">
        <v>26</v>
      </c>
      <c r="G2" s="49">
        <v>156625</v>
      </c>
      <c r="H2" s="49">
        <f>+E2+G2</f>
        <v>2114437</v>
      </c>
      <c r="I2" s="48" t="s">
        <v>27</v>
      </c>
      <c r="J2" s="48" t="s">
        <v>28</v>
      </c>
    </row>
    <row r="3" spans="1:10" s="58" customFormat="1" outlineLevel="1" x14ac:dyDescent="0.2">
      <c r="A3" s="62">
        <v>45499</v>
      </c>
      <c r="B3" s="63" t="s">
        <v>58</v>
      </c>
      <c r="C3" s="63" t="s">
        <v>24</v>
      </c>
      <c r="D3" s="63" t="s">
        <v>59</v>
      </c>
      <c r="E3" s="64">
        <v>666348</v>
      </c>
      <c r="F3" s="65" t="s">
        <v>26</v>
      </c>
      <c r="G3" s="64">
        <v>53308</v>
      </c>
      <c r="H3" s="64">
        <f>+E3+G3</f>
        <v>719656</v>
      </c>
      <c r="I3" s="63" t="s">
        <v>27</v>
      </c>
      <c r="J3" s="63" t="s">
        <v>28</v>
      </c>
    </row>
    <row r="4" spans="1:10" x14ac:dyDescent="0.2">
      <c r="A4" s="47">
        <v>45504</v>
      </c>
      <c r="B4" s="48"/>
      <c r="C4" s="48"/>
      <c r="D4" s="55" t="s">
        <v>61</v>
      </c>
      <c r="E4" s="49">
        <v>-26242</v>
      </c>
      <c r="F4" s="50" t="s">
        <v>26</v>
      </c>
      <c r="G4" s="49">
        <v>-2099</v>
      </c>
      <c r="H4" s="49">
        <f>+E4+G4</f>
        <v>-28341</v>
      </c>
      <c r="I4" s="48"/>
      <c r="J4" s="48"/>
    </row>
    <row r="5" spans="1:10" x14ac:dyDescent="0.2">
      <c r="A5" s="51" t="s">
        <v>52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5"/>
  <sheetViews>
    <sheetView topLeftCell="A16" workbookViewId="0">
      <selection activeCell="H23" sqref="H23"/>
    </sheetView>
  </sheetViews>
  <sheetFormatPr defaultRowHeight="14.25" x14ac:dyDescent="0.2"/>
  <cols>
    <col min="1" max="1" width="11.75" customWidth="1"/>
    <col min="4" max="4" width="55.625" bestFit="1" customWidth="1"/>
    <col min="8" max="8" width="11.75" bestFit="1" customWidth="1"/>
    <col min="9" max="9" width="28.375" bestFit="1" customWidth="1"/>
    <col min="10" max="10" width="9.625" bestFit="1" customWidth="1"/>
  </cols>
  <sheetData>
    <row r="1" spans="1:10" ht="31.5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2">
        <v>45499</v>
      </c>
      <c r="B2" s="63" t="s">
        <v>58</v>
      </c>
      <c r="C2" s="63" t="s">
        <v>24</v>
      </c>
      <c r="D2" s="63" t="s">
        <v>59</v>
      </c>
      <c r="E2" s="64">
        <v>666348</v>
      </c>
      <c r="F2" s="65" t="s">
        <v>26</v>
      </c>
      <c r="G2" s="64">
        <v>53308</v>
      </c>
      <c r="H2" s="64">
        <v>719656</v>
      </c>
      <c r="I2" s="63" t="s">
        <v>27</v>
      </c>
      <c r="J2" s="63" t="s">
        <v>28</v>
      </c>
    </row>
    <row r="3" spans="1:10" x14ac:dyDescent="0.2">
      <c r="A3" s="47">
        <v>45694</v>
      </c>
      <c r="B3" s="48" t="s">
        <v>112</v>
      </c>
      <c r="C3" s="48" t="s">
        <v>103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">
      <c r="A4" s="47">
        <v>45694</v>
      </c>
      <c r="B4" s="48" t="s">
        <v>113</v>
      </c>
      <c r="C4" s="48" t="s">
        <v>103</v>
      </c>
      <c r="D4" s="48" t="s">
        <v>59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">
      <c r="A5" s="47">
        <v>45707</v>
      </c>
      <c r="B5" s="48" t="s">
        <v>114</v>
      </c>
      <c r="C5" s="48" t="s">
        <v>103</v>
      </c>
      <c r="D5" s="48" t="s">
        <v>82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">
      <c r="A6" s="47">
        <v>45710</v>
      </c>
      <c r="B6" s="48" t="s">
        <v>115</v>
      </c>
      <c r="C6" s="48" t="s">
        <v>103</v>
      </c>
      <c r="D6" s="48" t="s">
        <v>97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">
      <c r="A7" s="47">
        <v>45715</v>
      </c>
      <c r="B7" s="48" t="s">
        <v>116</v>
      </c>
      <c r="C7" s="48" t="s">
        <v>103</v>
      </c>
      <c r="D7" s="48" t="s">
        <v>82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">
      <c r="A8" s="47">
        <v>45715</v>
      </c>
      <c r="B8" s="48" t="s">
        <v>117</v>
      </c>
      <c r="C8" s="48" t="s">
        <v>103</v>
      </c>
      <c r="D8" s="48" t="s">
        <v>59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">
      <c r="A9" s="47">
        <v>45715</v>
      </c>
      <c r="B9" s="48" t="s">
        <v>118</v>
      </c>
      <c r="C9" s="48" t="s">
        <v>103</v>
      </c>
      <c r="D9" s="48" t="s">
        <v>59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">
      <c r="A10" s="47">
        <v>45715</v>
      </c>
      <c r="B10" s="48" t="s">
        <v>119</v>
      </c>
      <c r="C10" s="48" t="s">
        <v>103</v>
      </c>
      <c r="D10" s="48" t="s">
        <v>97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">
      <c r="A11" s="47">
        <v>45716</v>
      </c>
      <c r="B11" s="48" t="s">
        <v>120</v>
      </c>
      <c r="C11" s="48" t="s">
        <v>103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">
      <c r="A12" s="47">
        <v>45716</v>
      </c>
      <c r="B12" s="48" t="s">
        <v>121</v>
      </c>
      <c r="C12" s="48" t="s">
        <v>103</v>
      </c>
      <c r="D12" s="48" t="s">
        <v>122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">
      <c r="A13" s="57"/>
      <c r="D13" s="48" t="s">
        <v>123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">
      <c r="A14" s="47">
        <v>45717</v>
      </c>
      <c r="B14" s="48" t="s">
        <v>125</v>
      </c>
      <c r="C14" s="48" t="s">
        <v>103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">
      <c r="A15" s="47">
        <v>45717</v>
      </c>
      <c r="B15" s="48" t="s">
        <v>126</v>
      </c>
      <c r="C15" s="48" t="s">
        <v>103</v>
      </c>
      <c r="D15" s="48" t="s">
        <v>77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">
      <c r="A16" s="47">
        <v>45733</v>
      </c>
      <c r="B16" s="48" t="s">
        <v>127</v>
      </c>
      <c r="C16" s="48" t="s">
        <v>103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">
      <c r="A17" s="47">
        <v>45736</v>
      </c>
      <c r="B17" s="48" t="s">
        <v>128</v>
      </c>
      <c r="C17" s="48" t="s">
        <v>103</v>
      </c>
      <c r="D17" s="48" t="s">
        <v>77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">
      <c r="A18" s="47">
        <v>45737</v>
      </c>
      <c r="B18" s="48" t="s">
        <v>129</v>
      </c>
      <c r="C18" s="48" t="s">
        <v>103</v>
      </c>
      <c r="D18" s="48" t="s">
        <v>97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">
      <c r="A19" s="47">
        <v>45737</v>
      </c>
      <c r="B19" s="48" t="s">
        <v>130</v>
      </c>
      <c r="C19" s="48" t="s">
        <v>103</v>
      </c>
      <c r="D19" s="48" t="s">
        <v>59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">
      <c r="A20" s="47">
        <v>45738</v>
      </c>
      <c r="B20" s="48" t="s">
        <v>131</v>
      </c>
      <c r="C20" s="48" t="s">
        <v>103</v>
      </c>
      <c r="D20" s="48" t="s">
        <v>97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">
      <c r="A21" s="47">
        <v>45744</v>
      </c>
      <c r="B21" s="48" t="s">
        <v>132</v>
      </c>
      <c r="C21" s="48" t="s">
        <v>103</v>
      </c>
      <c r="D21" s="48" t="s">
        <v>91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">
      <c r="A22" s="57"/>
      <c r="D22" s="48" t="s">
        <v>134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">
      <c r="A23" s="47">
        <v>45751</v>
      </c>
      <c r="B23" s="48" t="s">
        <v>135</v>
      </c>
      <c r="C23" s="48" t="s">
        <v>103</v>
      </c>
      <c r="D23" s="48" t="s">
        <v>77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">
      <c r="A24" s="47">
        <v>45751</v>
      </c>
      <c r="B24" s="48" t="s">
        <v>136</v>
      </c>
      <c r="C24" s="48" t="s">
        <v>103</v>
      </c>
      <c r="D24" s="48" t="s">
        <v>59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">
      <c r="A25" s="47">
        <v>45755</v>
      </c>
      <c r="B25" s="48" t="s">
        <v>137</v>
      </c>
      <c r="C25" s="48" t="s">
        <v>103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">
      <c r="A26" s="47">
        <v>45755</v>
      </c>
      <c r="B26" s="48" t="s">
        <v>138</v>
      </c>
      <c r="C26" s="48" t="s">
        <v>103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">
      <c r="A27" s="47">
        <v>45756</v>
      </c>
      <c r="B27" s="48" t="s">
        <v>139</v>
      </c>
      <c r="C27" s="48" t="s">
        <v>103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">
      <c r="A28" s="47">
        <v>45758</v>
      </c>
      <c r="B28" s="48" t="s">
        <v>140</v>
      </c>
      <c r="C28" s="48" t="s">
        <v>103</v>
      </c>
      <c r="D28" s="48" t="s">
        <v>59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">
      <c r="A29" s="47">
        <v>45761</v>
      </c>
      <c r="B29" s="48" t="s">
        <v>141</v>
      </c>
      <c r="C29" s="48" t="s">
        <v>103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">
      <c r="A30" s="47">
        <v>45766</v>
      </c>
      <c r="B30" s="48" t="s">
        <v>142</v>
      </c>
      <c r="C30" s="48" t="s">
        <v>103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">
      <c r="A31" s="47">
        <v>45775</v>
      </c>
      <c r="B31" s="48" t="s">
        <v>143</v>
      </c>
      <c r="C31" s="48" t="s">
        <v>103</v>
      </c>
      <c r="D31" s="48" t="s">
        <v>59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">
      <c r="A32" s="57"/>
      <c r="D32" s="48" t="s">
        <v>144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">
      <c r="A33" s="47">
        <v>45784</v>
      </c>
      <c r="B33" s="48" t="s">
        <v>146</v>
      </c>
      <c r="C33" s="48" t="s">
        <v>103</v>
      </c>
      <c r="D33" s="48" t="s">
        <v>77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">
      <c r="A34" s="47">
        <v>45786</v>
      </c>
      <c r="B34" s="48" t="s">
        <v>147</v>
      </c>
      <c r="C34" s="48" t="s">
        <v>103</v>
      </c>
      <c r="D34" s="48" t="s">
        <v>59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">
      <c r="A35" s="47">
        <v>45787</v>
      </c>
      <c r="B35" s="48" t="s">
        <v>148</v>
      </c>
      <c r="C35" s="48" t="s">
        <v>103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">
      <c r="A36" s="47">
        <v>45791</v>
      </c>
      <c r="B36" s="48" t="s">
        <v>149</v>
      </c>
      <c r="C36" s="48" t="s">
        <v>103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">
      <c r="A37" s="47">
        <v>45791</v>
      </c>
      <c r="B37" s="48" t="s">
        <v>150</v>
      </c>
      <c r="C37" s="48" t="s">
        <v>103</v>
      </c>
      <c r="D37" s="48" t="s">
        <v>82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">
      <c r="A38" s="47">
        <v>45791</v>
      </c>
      <c r="B38" s="48" t="s">
        <v>151</v>
      </c>
      <c r="C38" s="48" t="s">
        <v>103</v>
      </c>
      <c r="D38" s="48" t="s">
        <v>59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">
      <c r="A39" s="47">
        <v>45798</v>
      </c>
      <c r="B39" s="48" t="s">
        <v>152</v>
      </c>
      <c r="C39" s="48" t="s">
        <v>103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">
      <c r="A40" s="47">
        <v>45799</v>
      </c>
      <c r="B40" s="48" t="s">
        <v>153</v>
      </c>
      <c r="C40" s="48" t="s">
        <v>103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">
      <c r="A41" s="57"/>
      <c r="D41" s="48" t="s">
        <v>154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">
      <c r="A42" s="47">
        <v>45826</v>
      </c>
      <c r="B42" s="48" t="s">
        <v>156</v>
      </c>
      <c r="C42" s="48" t="s">
        <v>103</v>
      </c>
      <c r="D42" s="48" t="s">
        <v>157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">
      <c r="A43" s="47">
        <v>45828</v>
      </c>
      <c r="B43" s="48" t="s">
        <v>158</v>
      </c>
      <c r="C43" s="48" t="s">
        <v>103</v>
      </c>
      <c r="D43" s="48" t="s">
        <v>159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">
      <c r="A44" s="57"/>
      <c r="D44" s="48" t="s">
        <v>160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J6"/>
  <sheetViews>
    <sheetView workbookViewId="0">
      <selection activeCell="E4" sqref="E4"/>
    </sheetView>
  </sheetViews>
  <sheetFormatPr defaultRowHeight="14.25" x14ac:dyDescent="0.2"/>
  <cols>
    <col min="1" max="1" width="12.75" customWidth="1"/>
    <col min="2" max="2" width="13.625" customWidth="1"/>
    <col min="3" max="3" width="12.625" customWidth="1"/>
    <col min="4" max="4" width="53.25" bestFit="1" customWidth="1"/>
    <col min="5" max="5" width="16.75" customWidth="1"/>
    <col min="6" max="6" width="7.875" bestFit="1" customWidth="1"/>
    <col min="7" max="7" width="12.625" customWidth="1"/>
    <col min="8" max="8" width="13.25" customWidth="1"/>
    <col min="9" max="9" width="28.375" bestFit="1" customWidth="1"/>
    <col min="10" max="10" width="9.625" bestFit="1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">
      <c r="H8" s="5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">
      <c r="H8" s="5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</sheetPr>
  <dimension ref="A1:J4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95"/>
  <sheetViews>
    <sheetView topLeftCell="A78" workbookViewId="0">
      <selection activeCell="D92" sqref="D92"/>
    </sheetView>
  </sheetViews>
  <sheetFormatPr defaultRowHeight="14.25" x14ac:dyDescent="0.2"/>
  <cols>
    <col min="1" max="1" width="9.375" customWidth="1"/>
    <col min="2" max="2" width="12.75" customWidth="1"/>
    <col min="3" max="3" width="14.125" customWidth="1"/>
    <col min="4" max="4" width="10.625" bestFit="1" customWidth="1"/>
    <col min="5" max="5" width="11.625" bestFit="1" customWidth="1"/>
  </cols>
  <sheetData>
    <row r="1" spans="1:5" hidden="1" x14ac:dyDescent="0.2">
      <c r="A1" s="75" t="s">
        <v>13</v>
      </c>
      <c r="B1" s="75"/>
    </row>
    <row r="2" spans="1:5" ht="15.75" hidden="1" x14ac:dyDescent="0.25">
      <c r="A2" t="s">
        <v>8</v>
      </c>
      <c r="B2" s="76">
        <v>2471724</v>
      </c>
      <c r="C2" s="77"/>
    </row>
    <row r="3" spans="1:5" hidden="1" x14ac:dyDescent="0.2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">
      <c r="A5" t="s">
        <v>11</v>
      </c>
      <c r="B5" s="78">
        <f>+B2-C3-C4</f>
        <v>2447006.7599999998</v>
      </c>
      <c r="C5" s="79"/>
      <c r="D5" s="37"/>
    </row>
    <row r="6" spans="1:5" hidden="1" x14ac:dyDescent="0.2"/>
    <row r="7" spans="1:5" hidden="1" x14ac:dyDescent="0.2">
      <c r="A7" s="75" t="s">
        <v>33</v>
      </c>
      <c r="B7" s="75"/>
    </row>
    <row r="8" spans="1:5" ht="15.75" hidden="1" x14ac:dyDescent="0.25">
      <c r="A8" t="s">
        <v>8</v>
      </c>
      <c r="B8" s="76">
        <v>2483279</v>
      </c>
      <c r="C8" s="77"/>
    </row>
    <row r="9" spans="1:5" hidden="1" x14ac:dyDescent="0.2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">
      <c r="A11" t="s">
        <v>11</v>
      </c>
      <c r="B11" s="78">
        <f>+B8-C9-C10</f>
        <v>2458446.21</v>
      </c>
      <c r="C11" s="79"/>
      <c r="D11" s="37"/>
    </row>
    <row r="12" spans="1:5" hidden="1" x14ac:dyDescent="0.2"/>
    <row r="13" spans="1:5" hidden="1" x14ac:dyDescent="0.2">
      <c r="A13" s="75" t="s">
        <v>44</v>
      </c>
      <c r="B13" s="75"/>
    </row>
    <row r="14" spans="1:5" ht="15.75" hidden="1" x14ac:dyDescent="0.25">
      <c r="A14" t="s">
        <v>8</v>
      </c>
      <c r="B14" s="76">
        <v>9837819</v>
      </c>
      <c r="C14" s="77"/>
    </row>
    <row r="15" spans="1:5" hidden="1" x14ac:dyDescent="0.2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">
      <c r="A17" t="s">
        <v>11</v>
      </c>
      <c r="B17" s="78">
        <f>+B14-C15-C16</f>
        <v>9739440.8099999987</v>
      </c>
      <c r="C17" s="79"/>
      <c r="D17" s="37"/>
    </row>
    <row r="18" spans="1:4" hidden="1" x14ac:dyDescent="0.2"/>
    <row r="19" spans="1:4" hidden="1" x14ac:dyDescent="0.2">
      <c r="A19" s="75" t="s">
        <v>50</v>
      </c>
      <c r="B19" s="75"/>
    </row>
    <row r="20" spans="1:4" ht="15.75" hidden="1" x14ac:dyDescent="0.25">
      <c r="A20" t="s">
        <v>8</v>
      </c>
      <c r="B20" s="76">
        <v>3703396</v>
      </c>
      <c r="C20" s="77"/>
    </row>
    <row r="21" spans="1:4" hidden="1" x14ac:dyDescent="0.2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">
      <c r="A23" t="s">
        <v>11</v>
      </c>
      <c r="B23" s="78">
        <f>+B20-C21-C22</f>
        <v>3666362.04</v>
      </c>
      <c r="C23" s="79"/>
      <c r="D23" s="37"/>
    </row>
    <row r="25" spans="1:4" x14ac:dyDescent="0.2">
      <c r="A25" s="75" t="s">
        <v>56</v>
      </c>
      <c r="B25" s="75"/>
    </row>
    <row r="26" spans="1:4" ht="15.75" x14ac:dyDescent="0.25">
      <c r="A26" t="s">
        <v>8</v>
      </c>
      <c r="B26" s="76">
        <v>5461994</v>
      </c>
      <c r="C26" s="77"/>
    </row>
    <row r="27" spans="1:4" x14ac:dyDescent="0.2">
      <c r="A27" t="s">
        <v>9</v>
      </c>
      <c r="B27" s="33">
        <v>5.0000000000000001E-3</v>
      </c>
      <c r="C27" s="35">
        <f>+B26*B27</f>
        <v>27309.97</v>
      </c>
    </row>
    <row r="28" spans="1:4" x14ac:dyDescent="0.2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">
      <c r="A29" t="s">
        <v>11</v>
      </c>
      <c r="B29" s="78">
        <f>+B26-C27-C28</f>
        <v>5407374.0600000005</v>
      </c>
      <c r="C29" s="79"/>
      <c r="D29" s="37"/>
    </row>
    <row r="31" spans="1:4" x14ac:dyDescent="0.2">
      <c r="A31" s="75" t="s">
        <v>60</v>
      </c>
      <c r="B31" s="75"/>
    </row>
    <row r="32" spans="1:4" ht="15.75" x14ac:dyDescent="0.25">
      <c r="A32" t="s">
        <v>8</v>
      </c>
      <c r="B32" s="76">
        <v>2834093</v>
      </c>
      <c r="C32" s="77"/>
    </row>
    <row r="33" spans="1:4" x14ac:dyDescent="0.2">
      <c r="A33" t="s">
        <v>9</v>
      </c>
      <c r="B33" s="33">
        <v>5.0000000000000001E-3</v>
      </c>
      <c r="C33" s="35">
        <f>+B32*B33</f>
        <v>14170.465</v>
      </c>
    </row>
    <row r="34" spans="1:4" x14ac:dyDescent="0.2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">
      <c r="A35" t="s">
        <v>11</v>
      </c>
      <c r="B35" s="78">
        <f>+B32-C33-C34</f>
        <v>2805752.0700000003</v>
      </c>
      <c r="C35" s="79"/>
      <c r="D35" s="37"/>
    </row>
    <row r="37" spans="1:4" x14ac:dyDescent="0.2">
      <c r="A37" s="75" t="s">
        <v>67</v>
      </c>
      <c r="B37" s="75"/>
    </row>
    <row r="38" spans="1:4" ht="15.75" x14ac:dyDescent="0.25">
      <c r="A38" t="s">
        <v>8</v>
      </c>
      <c r="B38" s="76">
        <v>11161585</v>
      </c>
      <c r="C38" s="77"/>
    </row>
    <row r="39" spans="1:4" x14ac:dyDescent="0.2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">
      <c r="A41" t="s">
        <v>11</v>
      </c>
      <c r="B41" s="78">
        <f>+B38-C39-C40</f>
        <v>11049969.149999999</v>
      </c>
      <c r="C41" s="79"/>
      <c r="D41" s="37"/>
    </row>
    <row r="43" spans="1:4" x14ac:dyDescent="0.2">
      <c r="A43" s="75" t="s">
        <v>71</v>
      </c>
      <c r="B43" s="75"/>
    </row>
    <row r="44" spans="1:4" ht="15.75" x14ac:dyDescent="0.25">
      <c r="A44" t="s">
        <v>8</v>
      </c>
      <c r="B44" s="76">
        <v>3349998</v>
      </c>
      <c r="C44" s="77"/>
    </row>
    <row r="45" spans="1:4" x14ac:dyDescent="0.2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">
      <c r="A47" t="s">
        <v>11</v>
      </c>
      <c r="B47" s="78">
        <f>+B44-C45-C46</f>
        <v>3316498.0199999996</v>
      </c>
      <c r="C47" s="79"/>
      <c r="D47" s="37"/>
    </row>
    <row r="49" spans="1:4" x14ac:dyDescent="0.2">
      <c r="A49" s="75" t="s">
        <v>84</v>
      </c>
      <c r="B49" s="75"/>
    </row>
    <row r="50" spans="1:4" ht="15.75" x14ac:dyDescent="0.25">
      <c r="A50" t="s">
        <v>8</v>
      </c>
      <c r="B50" s="76">
        <v>9532685</v>
      </c>
      <c r="C50" s="77"/>
    </row>
    <row r="51" spans="1:4" x14ac:dyDescent="0.2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">
      <c r="A53" t="s">
        <v>11</v>
      </c>
      <c r="B53" s="78">
        <f>+B50-C51-C52</f>
        <v>9437358.1499999985</v>
      </c>
      <c r="C53" s="79"/>
      <c r="D53" s="37"/>
    </row>
    <row r="55" spans="1:4" x14ac:dyDescent="0.2">
      <c r="A55" s="75" t="s">
        <v>93</v>
      </c>
      <c r="B55" s="75"/>
    </row>
    <row r="56" spans="1:4" ht="15.75" x14ac:dyDescent="0.25">
      <c r="A56" t="s">
        <v>8</v>
      </c>
      <c r="B56" s="76">
        <v>7241744</v>
      </c>
      <c r="C56" s="77"/>
    </row>
    <row r="57" spans="1:4" x14ac:dyDescent="0.2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">
      <c r="A59" t="s">
        <v>11</v>
      </c>
      <c r="B59" s="78">
        <f>+B56-C57-C58</f>
        <v>7169326.5600000005</v>
      </c>
      <c r="C59" s="79"/>
      <c r="D59" s="37"/>
    </row>
    <row r="61" spans="1:4" x14ac:dyDescent="0.2">
      <c r="A61" s="75" t="s">
        <v>101</v>
      </c>
      <c r="B61" s="75"/>
    </row>
    <row r="62" spans="1:4" ht="15.75" x14ac:dyDescent="0.25">
      <c r="A62" t="s">
        <v>8</v>
      </c>
      <c r="B62" s="76">
        <v>2983605</v>
      </c>
      <c r="C62" s="77"/>
    </row>
    <row r="63" spans="1:4" x14ac:dyDescent="0.2">
      <c r="A63" t="s">
        <v>9</v>
      </c>
      <c r="B63" s="33">
        <v>5.0000000000000001E-3</v>
      </c>
      <c r="C63" s="35">
        <f>+B62*B63</f>
        <v>14918.025</v>
      </c>
    </row>
    <row r="64" spans="1:4" x14ac:dyDescent="0.2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">
      <c r="A65" t="s">
        <v>11</v>
      </c>
      <c r="B65" s="78">
        <f>+B62-C63-C64</f>
        <v>2953768.95</v>
      </c>
      <c r="C65" s="79"/>
      <c r="D65" s="37"/>
    </row>
    <row r="67" spans="1:4" x14ac:dyDescent="0.2">
      <c r="A67" s="75" t="s">
        <v>110</v>
      </c>
      <c r="B67" s="75"/>
    </row>
    <row r="68" spans="1:4" ht="15.75" x14ac:dyDescent="0.25">
      <c r="A68" t="s">
        <v>8</v>
      </c>
      <c r="B68" s="76">
        <v>7261340</v>
      </c>
      <c r="C68" s="77"/>
    </row>
    <row r="69" spans="1:4" x14ac:dyDescent="0.2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">
      <c r="A71" t="s">
        <v>11</v>
      </c>
      <c r="B71" s="78">
        <f>+B68-C69-C70</f>
        <v>7188726.5999999996</v>
      </c>
      <c r="C71" s="79"/>
      <c r="D71" s="37"/>
    </row>
    <row r="73" spans="1:4" x14ac:dyDescent="0.2">
      <c r="A73" s="75" t="s">
        <v>124</v>
      </c>
      <c r="B73" s="75"/>
    </row>
    <row r="74" spans="1:4" ht="15.75" x14ac:dyDescent="0.25">
      <c r="A74" t="s">
        <v>8</v>
      </c>
      <c r="B74" s="76">
        <v>9694608</v>
      </c>
      <c r="C74" s="77"/>
    </row>
    <row r="75" spans="1:4" x14ac:dyDescent="0.2">
      <c r="A75" t="s">
        <v>9</v>
      </c>
      <c r="B75" s="33">
        <v>5.0000000000000001E-3</v>
      </c>
      <c r="C75" s="35">
        <f>+B74*B75</f>
        <v>48473.04</v>
      </c>
    </row>
    <row r="76" spans="1:4" x14ac:dyDescent="0.2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">
      <c r="A77" t="s">
        <v>11</v>
      </c>
      <c r="B77" s="78">
        <f>+B74-C75-C76</f>
        <v>9597661.9200000018</v>
      </c>
      <c r="C77" s="79"/>
      <c r="D77" s="37"/>
    </row>
    <row r="79" spans="1:4" x14ac:dyDescent="0.2">
      <c r="A79" s="75" t="s">
        <v>133</v>
      </c>
      <c r="B79" s="75"/>
    </row>
    <row r="80" spans="1:4" ht="15.75" x14ac:dyDescent="0.25">
      <c r="A80" t="s">
        <v>8</v>
      </c>
      <c r="B80" s="76">
        <v>6339432</v>
      </c>
      <c r="C80" s="77"/>
    </row>
    <row r="81" spans="1:4" x14ac:dyDescent="0.2">
      <c r="A81" t="s">
        <v>9</v>
      </c>
      <c r="B81" s="33">
        <v>5.0000000000000001E-3</v>
      </c>
      <c r="C81" s="35">
        <f>+B80*B81</f>
        <v>31697.16</v>
      </c>
    </row>
    <row r="82" spans="1:4" x14ac:dyDescent="0.2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">
      <c r="A83" t="s">
        <v>11</v>
      </c>
      <c r="B83" s="78">
        <f>+B80-C81-C82</f>
        <v>6276037.6799999997</v>
      </c>
      <c r="C83" s="79"/>
      <c r="D83" s="37"/>
    </row>
    <row r="85" spans="1:4" x14ac:dyDescent="0.2">
      <c r="A85" s="75" t="s">
        <v>145</v>
      </c>
      <c r="B85" s="75"/>
    </row>
    <row r="86" spans="1:4" ht="15.75" x14ac:dyDescent="0.25">
      <c r="A86" t="s">
        <v>8</v>
      </c>
      <c r="B86" s="76">
        <v>7033778</v>
      </c>
      <c r="C86" s="77"/>
    </row>
    <row r="87" spans="1:4" x14ac:dyDescent="0.2">
      <c r="A87" t="s">
        <v>9</v>
      </c>
      <c r="B87" s="33">
        <v>5.0000000000000001E-3</v>
      </c>
      <c r="C87" s="35">
        <f>+B86*B87</f>
        <v>35168.89</v>
      </c>
    </row>
    <row r="88" spans="1:4" x14ac:dyDescent="0.2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">
      <c r="A89" t="s">
        <v>11</v>
      </c>
      <c r="B89" s="78">
        <f>+B86-C87-C88</f>
        <v>6963440.2200000007</v>
      </c>
      <c r="C89" s="79"/>
      <c r="D89" s="37"/>
    </row>
    <row r="91" spans="1:4" x14ac:dyDescent="0.2">
      <c r="A91" s="75" t="s">
        <v>155</v>
      </c>
      <c r="B91" s="75"/>
    </row>
    <row r="92" spans="1:4" ht="15.75" x14ac:dyDescent="0.25">
      <c r="A92" t="s">
        <v>8</v>
      </c>
      <c r="B92" s="76">
        <v>4983056</v>
      </c>
      <c r="C92" s="77"/>
    </row>
    <row r="93" spans="1:4" x14ac:dyDescent="0.2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">
      <c r="A95" t="s">
        <v>11</v>
      </c>
      <c r="B95" s="78">
        <f>+B92-C93-C94</f>
        <v>4933225.4399999995</v>
      </c>
      <c r="C95" s="79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AA15-8C69-43BA-B876-4195BA8AEA10}">
  <sheetPr>
    <outlinePr summaryBelow="0"/>
  </sheetPr>
  <dimension ref="A1:J11"/>
  <sheetViews>
    <sheetView zoomScaleNormal="100" workbookViewId="0">
      <selection activeCell="E11" sqref="E11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81">
        <v>45932</v>
      </c>
      <c r="B2" s="80" t="s">
        <v>195</v>
      </c>
      <c r="C2" s="80" t="s">
        <v>103</v>
      </c>
      <c r="D2" s="80" t="s">
        <v>196</v>
      </c>
      <c r="E2" s="83">
        <v>962464</v>
      </c>
      <c r="F2" s="82" t="s">
        <v>26</v>
      </c>
      <c r="G2" s="83">
        <v>76997</v>
      </c>
      <c r="H2" s="49">
        <f>+E2+G2</f>
        <v>1039461</v>
      </c>
      <c r="I2" s="84" t="s">
        <v>27</v>
      </c>
      <c r="J2" s="84" t="s">
        <v>28</v>
      </c>
    </row>
    <row r="3" spans="1:10" outlineLevel="1" x14ac:dyDescent="0.2">
      <c r="A3" s="81">
        <v>45936</v>
      </c>
      <c r="B3" s="80" t="s">
        <v>197</v>
      </c>
      <c r="C3" s="80" t="s">
        <v>103</v>
      </c>
      <c r="D3" s="80" t="s">
        <v>198</v>
      </c>
      <c r="E3" s="83">
        <v>772431</v>
      </c>
      <c r="F3" s="82" t="s">
        <v>26</v>
      </c>
      <c r="G3" s="83">
        <v>61794</v>
      </c>
      <c r="H3" s="83">
        <f t="shared" ref="H3:H5" si="0">+E3+G3</f>
        <v>834225</v>
      </c>
      <c r="I3" s="84" t="s">
        <v>27</v>
      </c>
      <c r="J3" s="84" t="s">
        <v>28</v>
      </c>
    </row>
    <row r="4" spans="1:10" outlineLevel="1" x14ac:dyDescent="0.2">
      <c r="A4" s="81">
        <v>45944</v>
      </c>
      <c r="B4" s="80" t="s">
        <v>199</v>
      </c>
      <c r="C4" s="80" t="s">
        <v>103</v>
      </c>
      <c r="D4" s="80" t="s">
        <v>200</v>
      </c>
      <c r="E4" s="83">
        <v>645005</v>
      </c>
      <c r="F4" s="82" t="s">
        <v>26</v>
      </c>
      <c r="G4" s="83">
        <v>51600</v>
      </c>
      <c r="H4" s="83">
        <f t="shared" si="0"/>
        <v>696605</v>
      </c>
      <c r="I4" s="84" t="s">
        <v>27</v>
      </c>
      <c r="J4" s="84" t="s">
        <v>28</v>
      </c>
    </row>
    <row r="5" spans="1:10" outlineLevel="1" x14ac:dyDescent="0.2">
      <c r="A5" s="81">
        <v>45953</v>
      </c>
      <c r="B5" s="80" t="s">
        <v>201</v>
      </c>
      <c r="C5" s="80" t="s">
        <v>103</v>
      </c>
      <c r="D5" s="80" t="s">
        <v>202</v>
      </c>
      <c r="E5" s="83">
        <v>872624</v>
      </c>
      <c r="F5" s="82" t="s">
        <v>26</v>
      </c>
      <c r="G5" s="83">
        <v>69810</v>
      </c>
      <c r="H5" s="83">
        <f t="shared" si="0"/>
        <v>942434</v>
      </c>
      <c r="I5" s="84" t="s">
        <v>27</v>
      </c>
      <c r="J5" s="84" t="s">
        <v>28</v>
      </c>
    </row>
    <row r="6" spans="1:10" x14ac:dyDescent="0.2">
      <c r="D6" s="48" t="s">
        <v>203</v>
      </c>
      <c r="E6" s="49">
        <f>-1%*SUM(E2:E5)</f>
        <v>-32525.24</v>
      </c>
      <c r="F6" s="50" t="s">
        <v>26</v>
      </c>
      <c r="G6" s="49">
        <f>+E6*F6</f>
        <v>-2602.0192000000002</v>
      </c>
      <c r="H6" s="49">
        <f>+E6+G6</f>
        <v>-35127.2592</v>
      </c>
      <c r="I6" s="48" t="s">
        <v>27</v>
      </c>
      <c r="J6" s="48" t="s">
        <v>28</v>
      </c>
    </row>
    <row r="7" spans="1:10" x14ac:dyDescent="0.2">
      <c r="H7" s="49">
        <f>SUM(H2:H6)</f>
        <v>3477597.7407999998</v>
      </c>
    </row>
    <row r="11" spans="1:10" x14ac:dyDescent="0.2">
      <c r="E11" s="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4"/>
  <sheetViews>
    <sheetView zoomScaleNormal="100" workbookViewId="0">
      <selection activeCell="E7" sqref="E7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45909</v>
      </c>
      <c r="B2" s="68" t="s">
        <v>192</v>
      </c>
      <c r="C2" s="48" t="s">
        <v>103</v>
      </c>
      <c r="D2" s="48" t="s">
        <v>193</v>
      </c>
      <c r="E2" s="49">
        <v>618070</v>
      </c>
      <c r="F2" s="50" t="s">
        <v>26</v>
      </c>
      <c r="G2" s="49">
        <v>49446</v>
      </c>
      <c r="H2" s="49">
        <f>+E2+G2</f>
        <v>667516</v>
      </c>
      <c r="I2" s="48" t="s">
        <v>27</v>
      </c>
      <c r="J2" s="48" t="s">
        <v>28</v>
      </c>
    </row>
    <row r="3" spans="1:10" x14ac:dyDescent="0.2">
      <c r="D3" s="48" t="s">
        <v>191</v>
      </c>
      <c r="E3" s="49">
        <f>-1%*SUM(E1:E2)</f>
        <v>-6180.7</v>
      </c>
      <c r="F3" s="50" t="s">
        <v>26</v>
      </c>
      <c r="G3" s="49">
        <f>+E3*F3</f>
        <v>-494.45600000000002</v>
      </c>
      <c r="H3" s="49">
        <f>+E3+G3</f>
        <v>-6675.1559999999999</v>
      </c>
      <c r="I3" s="48" t="s">
        <v>27</v>
      </c>
      <c r="J3" s="48" t="s">
        <v>28</v>
      </c>
    </row>
    <row r="4" spans="1:10" x14ac:dyDescent="0.2">
      <c r="H4" s="49">
        <f>SUM(H2:H3)</f>
        <v>660840.84400000004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45881</v>
      </c>
      <c r="B2" s="48" t="s">
        <v>181</v>
      </c>
      <c r="C2" s="48" t="s">
        <v>103</v>
      </c>
      <c r="D2" s="48" t="s">
        <v>182</v>
      </c>
      <c r="E2" s="49">
        <v>896045</v>
      </c>
      <c r="F2" s="50" t="s">
        <v>26</v>
      </c>
      <c r="G2" s="49">
        <v>71684</v>
      </c>
      <c r="H2" s="49">
        <v>967729</v>
      </c>
      <c r="I2" s="48" t="s">
        <v>27</v>
      </c>
      <c r="J2" s="48" t="s">
        <v>28</v>
      </c>
    </row>
    <row r="3" spans="1:10" outlineLevel="1" x14ac:dyDescent="0.2">
      <c r="A3" s="47">
        <v>45881</v>
      </c>
      <c r="B3" s="48" t="s">
        <v>183</v>
      </c>
      <c r="C3" s="48" t="s">
        <v>103</v>
      </c>
      <c r="D3" s="48" t="s">
        <v>184</v>
      </c>
      <c r="E3" s="49">
        <v>559150</v>
      </c>
      <c r="F3" s="50" t="s">
        <v>26</v>
      </c>
      <c r="G3" s="49">
        <v>44732</v>
      </c>
      <c r="H3" s="49">
        <v>603882</v>
      </c>
      <c r="I3" s="48" t="s">
        <v>27</v>
      </c>
      <c r="J3" s="48" t="s">
        <v>28</v>
      </c>
    </row>
    <row r="4" spans="1:10" outlineLevel="1" x14ac:dyDescent="0.2">
      <c r="A4" s="47">
        <v>45888</v>
      </c>
      <c r="B4" s="48" t="s">
        <v>185</v>
      </c>
      <c r="C4" s="48" t="s">
        <v>103</v>
      </c>
      <c r="D4" s="48" t="s">
        <v>186</v>
      </c>
      <c r="E4" s="49">
        <v>537627</v>
      </c>
      <c r="F4" s="50" t="s">
        <v>26</v>
      </c>
      <c r="G4" s="49">
        <v>43010</v>
      </c>
      <c r="H4" s="49">
        <v>580637</v>
      </c>
      <c r="I4" s="48" t="s">
        <v>27</v>
      </c>
      <c r="J4" s="48" t="s">
        <v>28</v>
      </c>
    </row>
    <row r="5" spans="1:10" outlineLevel="1" x14ac:dyDescent="0.2">
      <c r="A5" s="47">
        <v>45894</v>
      </c>
      <c r="B5" s="48" t="s">
        <v>187</v>
      </c>
      <c r="C5" s="48" t="s">
        <v>103</v>
      </c>
      <c r="D5" s="48" t="s">
        <v>188</v>
      </c>
      <c r="E5" s="49">
        <v>1075254</v>
      </c>
      <c r="F5" s="50" t="s">
        <v>26</v>
      </c>
      <c r="G5" s="49">
        <v>86020</v>
      </c>
      <c r="H5" s="49">
        <v>1161274</v>
      </c>
      <c r="I5" s="48" t="s">
        <v>27</v>
      </c>
      <c r="J5" s="48" t="s">
        <v>28</v>
      </c>
    </row>
    <row r="6" spans="1:10" x14ac:dyDescent="0.2">
      <c r="D6" s="48" t="s">
        <v>189</v>
      </c>
      <c r="E6" s="49">
        <f>-1%*SUM(E1:E5)</f>
        <v>-30680.760000000002</v>
      </c>
      <c r="F6" s="50" t="s">
        <v>26</v>
      </c>
      <c r="G6" s="49">
        <f>+E6*F6</f>
        <v>-2454.4608000000003</v>
      </c>
      <c r="H6" s="49">
        <f>+E6+G6</f>
        <v>-33135.220800000003</v>
      </c>
      <c r="I6" s="48" t="s">
        <v>27</v>
      </c>
      <c r="J6" s="48" t="s">
        <v>28</v>
      </c>
    </row>
    <row r="7" spans="1:10" x14ac:dyDescent="0.2">
      <c r="H7" s="49">
        <f>SUM(H2:H6)</f>
        <v>3280386.7792000002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"/>
  <sheetViews>
    <sheetView zoomScaleNormal="100" workbookViewId="0">
      <selection activeCell="E5" sqref="E5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45852</v>
      </c>
      <c r="B2" s="48" t="s">
        <v>162</v>
      </c>
      <c r="C2" s="48" t="s">
        <v>103</v>
      </c>
      <c r="D2" s="48" t="s">
        <v>163</v>
      </c>
      <c r="E2" s="49">
        <v>367155</v>
      </c>
      <c r="F2" s="50" t="s">
        <v>26</v>
      </c>
      <c r="G2" s="49">
        <v>29372</v>
      </c>
      <c r="H2" s="49">
        <v>396527</v>
      </c>
      <c r="I2" s="48" t="s">
        <v>27</v>
      </c>
      <c r="J2" s="48" t="s">
        <v>28</v>
      </c>
    </row>
    <row r="3" spans="1:10" outlineLevel="1" x14ac:dyDescent="0.2">
      <c r="A3" s="47">
        <v>45852</v>
      </c>
      <c r="B3" s="48" t="s">
        <v>164</v>
      </c>
      <c r="C3" s="48" t="s">
        <v>103</v>
      </c>
      <c r="D3" s="48" t="s">
        <v>165</v>
      </c>
      <c r="E3" s="49">
        <v>537627</v>
      </c>
      <c r="F3" s="50" t="s">
        <v>26</v>
      </c>
      <c r="G3" s="49">
        <v>43010</v>
      </c>
      <c r="H3" s="49">
        <v>580637</v>
      </c>
      <c r="I3" s="48" t="s">
        <v>27</v>
      </c>
      <c r="J3" s="48" t="s">
        <v>28</v>
      </c>
    </row>
    <row r="4" spans="1:10" outlineLevel="1" x14ac:dyDescent="0.2">
      <c r="A4" s="47">
        <v>45859</v>
      </c>
      <c r="B4" s="48" t="s">
        <v>166</v>
      </c>
      <c r="C4" s="48" t="s">
        <v>103</v>
      </c>
      <c r="D4" s="48" t="s">
        <v>167</v>
      </c>
      <c r="E4" s="49">
        <v>1075254</v>
      </c>
      <c r="F4" s="50" t="s">
        <v>26</v>
      </c>
      <c r="G4" s="49">
        <v>86020</v>
      </c>
      <c r="H4" s="49">
        <v>1161274</v>
      </c>
      <c r="I4" s="48" t="s">
        <v>27</v>
      </c>
      <c r="J4" s="48" t="s">
        <v>28</v>
      </c>
    </row>
    <row r="5" spans="1:10" x14ac:dyDescent="0.2">
      <c r="D5" s="48" t="s">
        <v>168</v>
      </c>
      <c r="E5" s="49">
        <f>-1%*SUM(E1:E4)</f>
        <v>-19800.36</v>
      </c>
      <c r="F5" s="50" t="s">
        <v>26</v>
      </c>
      <c r="G5" s="49">
        <f>+E5*F5</f>
        <v>-1584.0288</v>
      </c>
      <c r="H5" s="49">
        <f>+E5+G5</f>
        <v>-21384.388800000001</v>
      </c>
      <c r="I5" s="48" t="s">
        <v>27</v>
      </c>
      <c r="J5" s="48" t="s">
        <v>28</v>
      </c>
    </row>
    <row r="6" spans="1:10" x14ac:dyDescent="0.2">
      <c r="H6" s="49">
        <f>SUM(H2:H5)</f>
        <v>2117053.6112000002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45826</v>
      </c>
      <c r="B2" s="48" t="s">
        <v>156</v>
      </c>
      <c r="C2" s="48" t="s">
        <v>103</v>
      </c>
      <c r="D2" s="48" t="s">
        <v>157</v>
      </c>
      <c r="E2" s="49">
        <v>896045</v>
      </c>
      <c r="F2" s="50" t="s">
        <v>26</v>
      </c>
      <c r="G2" s="49">
        <v>71684</v>
      </c>
      <c r="H2" s="49">
        <f>+E2+G2</f>
        <v>967729</v>
      </c>
      <c r="I2" s="48" t="s">
        <v>27</v>
      </c>
      <c r="J2" s="48" t="s">
        <v>28</v>
      </c>
    </row>
    <row r="3" spans="1:10" outlineLevel="1" x14ac:dyDescent="0.2">
      <c r="A3" s="47">
        <v>45828</v>
      </c>
      <c r="B3" s="48" t="s">
        <v>158</v>
      </c>
      <c r="C3" s="48" t="s">
        <v>103</v>
      </c>
      <c r="D3" s="48" t="s">
        <v>159</v>
      </c>
      <c r="E3" s="49">
        <v>537627</v>
      </c>
      <c r="F3" s="50" t="s">
        <v>26</v>
      </c>
      <c r="G3" s="49">
        <v>43010</v>
      </c>
      <c r="H3" s="49">
        <f t="shared" ref="H3" si="0">+E3+G3</f>
        <v>580637</v>
      </c>
      <c r="I3" s="48" t="s">
        <v>27</v>
      </c>
      <c r="J3" s="48" t="s">
        <v>28</v>
      </c>
    </row>
    <row r="4" spans="1:10" x14ac:dyDescent="0.2">
      <c r="D4" s="48" t="s">
        <v>160</v>
      </c>
      <c r="E4" s="49">
        <f>-1%*SUM(E1:E3)</f>
        <v>-14336.720000000001</v>
      </c>
      <c r="F4" s="50" t="s">
        <v>26</v>
      </c>
      <c r="G4" s="49">
        <f>+E4*F4</f>
        <v>-1146.9376000000002</v>
      </c>
      <c r="H4" s="49">
        <f>+E4+G4</f>
        <v>-15483.657600000002</v>
      </c>
      <c r="I4" s="48" t="s">
        <v>27</v>
      </c>
      <c r="J4" s="48" t="s">
        <v>28</v>
      </c>
    </row>
    <row r="5" spans="1:10" x14ac:dyDescent="0.2">
      <c r="H5" s="49">
        <f>SUM(H2:H4)</f>
        <v>1532882.3424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45784</v>
      </c>
      <c r="B2" s="48" t="s">
        <v>146</v>
      </c>
      <c r="C2" s="48" t="s">
        <v>103</v>
      </c>
      <c r="D2" s="48" t="s">
        <v>77</v>
      </c>
      <c r="E2" s="49">
        <v>571699</v>
      </c>
      <c r="F2" s="50" t="s">
        <v>26</v>
      </c>
      <c r="G2" s="49">
        <v>45736</v>
      </c>
      <c r="H2" s="49">
        <f>+E2+G2</f>
        <v>617435</v>
      </c>
      <c r="I2" s="48" t="s">
        <v>27</v>
      </c>
      <c r="J2" s="48" t="s">
        <v>28</v>
      </c>
    </row>
    <row r="3" spans="1:10" outlineLevel="1" x14ac:dyDescent="0.2">
      <c r="A3" s="47">
        <v>45786</v>
      </c>
      <c r="B3" s="48" t="s">
        <v>147</v>
      </c>
      <c r="C3" s="48" t="s">
        <v>103</v>
      </c>
      <c r="D3" s="48" t="s">
        <v>59</v>
      </c>
      <c r="E3" s="49">
        <v>716836</v>
      </c>
      <c r="F3" s="50" t="s">
        <v>26</v>
      </c>
      <c r="G3" s="49">
        <v>57347</v>
      </c>
      <c r="H3" s="49">
        <f t="shared" ref="H3:H9" si="0">+E3+G3</f>
        <v>774183</v>
      </c>
      <c r="I3" s="48" t="s">
        <v>27</v>
      </c>
      <c r="J3" s="48" t="s">
        <v>28</v>
      </c>
    </row>
    <row r="4" spans="1:10" outlineLevel="1" x14ac:dyDescent="0.2">
      <c r="A4" s="47">
        <v>45787</v>
      </c>
      <c r="B4" s="48" t="s">
        <v>148</v>
      </c>
      <c r="C4" s="48" t="s">
        <v>103</v>
      </c>
      <c r="D4" s="48" t="s">
        <v>47</v>
      </c>
      <c r="E4" s="49">
        <v>684489</v>
      </c>
      <c r="F4" s="50" t="s">
        <v>26</v>
      </c>
      <c r="G4" s="49">
        <v>54759</v>
      </c>
      <c r="H4" s="49">
        <f t="shared" si="0"/>
        <v>739248</v>
      </c>
      <c r="I4" s="48" t="s">
        <v>27</v>
      </c>
      <c r="J4" s="48" t="s">
        <v>28</v>
      </c>
    </row>
    <row r="5" spans="1:10" outlineLevel="1" x14ac:dyDescent="0.2">
      <c r="A5" s="47">
        <v>45791</v>
      </c>
      <c r="B5" s="48" t="s">
        <v>149</v>
      </c>
      <c r="C5" s="48" t="s">
        <v>103</v>
      </c>
      <c r="D5" s="48" t="s">
        <v>47</v>
      </c>
      <c r="E5" s="49">
        <v>896045</v>
      </c>
      <c r="F5" s="50" t="s">
        <v>26</v>
      </c>
      <c r="G5" s="49">
        <v>71684</v>
      </c>
      <c r="H5" s="49">
        <f t="shared" si="0"/>
        <v>967729</v>
      </c>
      <c r="I5" s="48" t="s">
        <v>27</v>
      </c>
      <c r="J5" s="48" t="s">
        <v>28</v>
      </c>
    </row>
    <row r="6" spans="1:10" outlineLevel="1" x14ac:dyDescent="0.2">
      <c r="A6" s="47">
        <v>45791</v>
      </c>
      <c r="B6" s="48" t="s">
        <v>150</v>
      </c>
      <c r="C6" s="48" t="s">
        <v>103</v>
      </c>
      <c r="D6" s="48" t="s">
        <v>82</v>
      </c>
      <c r="E6" s="49">
        <v>494456</v>
      </c>
      <c r="F6" s="50" t="s">
        <v>26</v>
      </c>
      <c r="G6" s="49">
        <v>39556</v>
      </c>
      <c r="H6" s="49">
        <f t="shared" si="0"/>
        <v>534012</v>
      </c>
      <c r="I6" s="48" t="s">
        <v>27</v>
      </c>
      <c r="J6" s="48" t="s">
        <v>28</v>
      </c>
    </row>
    <row r="7" spans="1:10" outlineLevel="1" x14ac:dyDescent="0.2">
      <c r="A7" s="47">
        <v>45791</v>
      </c>
      <c r="B7" s="48" t="s">
        <v>151</v>
      </c>
      <c r="C7" s="48" t="s">
        <v>103</v>
      </c>
      <c r="D7" s="48" t="s">
        <v>59</v>
      </c>
      <c r="E7" s="49">
        <v>641318</v>
      </c>
      <c r="F7" s="50" t="s">
        <v>26</v>
      </c>
      <c r="G7" s="49">
        <v>51305</v>
      </c>
      <c r="H7" s="49">
        <f t="shared" si="0"/>
        <v>692623</v>
      </c>
      <c r="I7" s="48" t="s">
        <v>27</v>
      </c>
      <c r="J7" s="48" t="s">
        <v>28</v>
      </c>
    </row>
    <row r="8" spans="1:10" outlineLevel="1" x14ac:dyDescent="0.2">
      <c r="A8" s="47">
        <v>45798</v>
      </c>
      <c r="B8" s="48" t="s">
        <v>152</v>
      </c>
      <c r="C8" s="48" t="s">
        <v>103</v>
      </c>
      <c r="D8" s="48" t="s">
        <v>49</v>
      </c>
      <c r="E8" s="49">
        <v>440586</v>
      </c>
      <c r="F8" s="50" t="s">
        <v>26</v>
      </c>
      <c r="G8" s="49">
        <v>35247</v>
      </c>
      <c r="H8" s="49">
        <f t="shared" si="0"/>
        <v>475833</v>
      </c>
      <c r="I8" s="48" t="s">
        <v>27</v>
      </c>
      <c r="J8" s="48" t="s">
        <v>28</v>
      </c>
    </row>
    <row r="9" spans="1:10" outlineLevel="1" x14ac:dyDescent="0.2">
      <c r="A9" s="47">
        <v>45799</v>
      </c>
      <c r="B9" s="48" t="s">
        <v>153</v>
      </c>
      <c r="C9" s="48" t="s">
        <v>103</v>
      </c>
      <c r="D9" s="48" t="s">
        <v>47</v>
      </c>
      <c r="E9" s="49">
        <v>537627</v>
      </c>
      <c r="F9" s="50" t="s">
        <v>26</v>
      </c>
      <c r="G9" s="49">
        <v>43010</v>
      </c>
      <c r="H9" s="49">
        <f t="shared" si="0"/>
        <v>580637</v>
      </c>
      <c r="I9" s="48" t="s">
        <v>27</v>
      </c>
      <c r="J9" s="48" t="s">
        <v>28</v>
      </c>
    </row>
    <row r="10" spans="1:10" x14ac:dyDescent="0.2">
      <c r="D10" s="48" t="s">
        <v>154</v>
      </c>
      <c r="E10" s="49">
        <f>-1%*SUM(E1:E9)</f>
        <v>-49830.559999999998</v>
      </c>
      <c r="F10" s="50" t="s">
        <v>26</v>
      </c>
      <c r="G10" s="49">
        <f>+E10*F10</f>
        <v>-3986.4447999999998</v>
      </c>
      <c r="H10" s="49">
        <f>+E10+G10</f>
        <v>-53817.004799999995</v>
      </c>
      <c r="I10" s="48" t="s">
        <v>27</v>
      </c>
      <c r="J10" s="48" t="s">
        <v>28</v>
      </c>
    </row>
    <row r="11" spans="1:10" x14ac:dyDescent="0.2">
      <c r="H11" s="49">
        <f>SUM(H2:H10)</f>
        <v>5327882.9951999998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45751</v>
      </c>
      <c r="B2" s="48" t="s">
        <v>135</v>
      </c>
      <c r="C2" s="48" t="s">
        <v>103</v>
      </c>
      <c r="D2" s="48" t="s">
        <v>77</v>
      </c>
      <c r="E2" s="49">
        <v>609194</v>
      </c>
      <c r="F2" s="50" t="s">
        <v>26</v>
      </c>
      <c r="G2" s="49">
        <v>48736</v>
      </c>
      <c r="H2" s="49">
        <f>+E2+G2</f>
        <v>657930</v>
      </c>
      <c r="I2" s="48" t="s">
        <v>27</v>
      </c>
      <c r="J2" s="48" t="s">
        <v>28</v>
      </c>
    </row>
    <row r="3" spans="1:10" outlineLevel="1" x14ac:dyDescent="0.2">
      <c r="A3" s="47">
        <v>45751</v>
      </c>
      <c r="B3" s="48" t="s">
        <v>136</v>
      </c>
      <c r="C3" s="48" t="s">
        <v>103</v>
      </c>
      <c r="D3" s="48" t="s">
        <v>59</v>
      </c>
      <c r="E3" s="49">
        <v>480432</v>
      </c>
      <c r="F3" s="50" t="s">
        <v>26</v>
      </c>
      <c r="G3" s="49">
        <v>38435</v>
      </c>
      <c r="H3" s="49">
        <f>+E3+G3</f>
        <v>518867</v>
      </c>
      <c r="I3" s="48" t="s">
        <v>27</v>
      </c>
      <c r="J3" s="48" t="s">
        <v>28</v>
      </c>
    </row>
    <row r="4" spans="1:10" outlineLevel="1" x14ac:dyDescent="0.2">
      <c r="A4" s="47">
        <v>45755</v>
      </c>
      <c r="B4" s="48" t="s">
        <v>137</v>
      </c>
      <c r="C4" s="48" t="s">
        <v>103</v>
      </c>
      <c r="D4" s="48" t="s">
        <v>47</v>
      </c>
      <c r="E4" s="49">
        <v>759743</v>
      </c>
      <c r="F4" s="50" t="s">
        <v>26</v>
      </c>
      <c r="G4" s="49">
        <v>60779</v>
      </c>
      <c r="H4" s="49">
        <f t="shared" ref="H4:H10" si="0">+E4+G4</f>
        <v>820522</v>
      </c>
      <c r="I4" s="48" t="s">
        <v>27</v>
      </c>
      <c r="J4" s="48" t="s">
        <v>28</v>
      </c>
    </row>
    <row r="5" spans="1:10" outlineLevel="1" x14ac:dyDescent="0.2">
      <c r="A5" s="47">
        <v>45755</v>
      </c>
      <c r="B5" s="48" t="s">
        <v>138</v>
      </c>
      <c r="C5" s="48" t="s">
        <v>103</v>
      </c>
      <c r="D5" s="48" t="s">
        <v>47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45756</v>
      </c>
      <c r="B6" s="48" t="s">
        <v>139</v>
      </c>
      <c r="C6" s="48" t="s">
        <v>103</v>
      </c>
      <c r="D6" s="48" t="s">
        <v>49</v>
      </c>
      <c r="E6" s="49">
        <v>664525</v>
      </c>
      <c r="F6" s="50" t="s">
        <v>26</v>
      </c>
      <c r="G6" s="49">
        <v>53162</v>
      </c>
      <c r="H6" s="49">
        <f t="shared" si="0"/>
        <v>717687</v>
      </c>
      <c r="I6" s="48" t="s">
        <v>27</v>
      </c>
      <c r="J6" s="48" t="s">
        <v>28</v>
      </c>
    </row>
    <row r="7" spans="1:10" outlineLevel="1" x14ac:dyDescent="0.2">
      <c r="A7" s="47">
        <v>45758</v>
      </c>
      <c r="B7" s="48" t="s">
        <v>140</v>
      </c>
      <c r="C7" s="48" t="s">
        <v>103</v>
      </c>
      <c r="D7" s="48" t="s">
        <v>59</v>
      </c>
      <c r="E7" s="49">
        <v>1106934</v>
      </c>
      <c r="F7" s="50" t="s">
        <v>26</v>
      </c>
      <c r="G7" s="49">
        <v>88555</v>
      </c>
      <c r="H7" s="49">
        <f t="shared" si="0"/>
        <v>1195489</v>
      </c>
      <c r="I7" s="48" t="s">
        <v>27</v>
      </c>
      <c r="J7" s="48" t="s">
        <v>28</v>
      </c>
    </row>
    <row r="8" spans="1:10" outlineLevel="1" x14ac:dyDescent="0.2">
      <c r="A8" s="47">
        <v>45761</v>
      </c>
      <c r="B8" s="48" t="s">
        <v>141</v>
      </c>
      <c r="C8" s="48" t="s">
        <v>103</v>
      </c>
      <c r="D8" s="48" t="s">
        <v>49</v>
      </c>
      <c r="E8" s="49">
        <v>704148</v>
      </c>
      <c r="F8" s="50" t="s">
        <v>26</v>
      </c>
      <c r="G8" s="49">
        <v>56332</v>
      </c>
      <c r="H8" s="49">
        <f t="shared" si="0"/>
        <v>760480</v>
      </c>
      <c r="I8" s="48" t="s">
        <v>27</v>
      </c>
      <c r="J8" s="48" t="s">
        <v>28</v>
      </c>
    </row>
    <row r="9" spans="1:10" outlineLevel="1" x14ac:dyDescent="0.2">
      <c r="A9" s="47">
        <v>45766</v>
      </c>
      <c r="B9" s="48" t="s">
        <v>142</v>
      </c>
      <c r="C9" s="48" t="s">
        <v>103</v>
      </c>
      <c r="D9" s="48" t="s">
        <v>49</v>
      </c>
      <c r="E9" s="49">
        <v>741684</v>
      </c>
      <c r="F9" s="50" t="s">
        <v>26</v>
      </c>
      <c r="G9" s="49">
        <v>59335</v>
      </c>
      <c r="H9" s="49">
        <f t="shared" si="0"/>
        <v>801019</v>
      </c>
      <c r="I9" s="48" t="s">
        <v>27</v>
      </c>
      <c r="J9" s="48" t="s">
        <v>28</v>
      </c>
    </row>
    <row r="10" spans="1:10" outlineLevel="1" x14ac:dyDescent="0.2">
      <c r="A10" s="47">
        <v>45775</v>
      </c>
      <c r="B10" s="48" t="s">
        <v>143</v>
      </c>
      <c r="C10" s="48" t="s">
        <v>103</v>
      </c>
      <c r="D10" s="48" t="s">
        <v>59</v>
      </c>
      <c r="E10" s="49">
        <v>908469</v>
      </c>
      <c r="F10" s="50" t="s">
        <v>26</v>
      </c>
      <c r="G10" s="49">
        <v>72678</v>
      </c>
      <c r="H10" s="49">
        <f t="shared" si="0"/>
        <v>981147</v>
      </c>
      <c r="I10" s="48" t="s">
        <v>27</v>
      </c>
      <c r="J10" s="48" t="s">
        <v>28</v>
      </c>
    </row>
    <row r="11" spans="1:10" x14ac:dyDescent="0.2">
      <c r="D11" s="48" t="s">
        <v>144</v>
      </c>
      <c r="E11" s="49">
        <f>-1%*SUM(E2:E10)</f>
        <v>-65127.560000000005</v>
      </c>
      <c r="F11" s="50" t="s">
        <v>26</v>
      </c>
      <c r="G11" s="49">
        <f>+E11*F11</f>
        <v>-5210.2048000000004</v>
      </c>
      <c r="H11" s="49">
        <f>+E11+G11</f>
        <v>-70337.764800000004</v>
      </c>
      <c r="I11" s="48" t="s">
        <v>27</v>
      </c>
      <c r="J11" s="48" t="s">
        <v>28</v>
      </c>
    </row>
    <row r="12" spans="1:10" x14ac:dyDescent="0.2">
      <c r="E12" s="49">
        <f>SUM(E2:E11)</f>
        <v>6447628.4400000004</v>
      </c>
      <c r="G12" s="49">
        <f>SUM(G2:G11)</f>
        <v>515811.79519999999</v>
      </c>
      <c r="H12" s="49">
        <f>SUM(H2:H11)</f>
        <v>6963440.2352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Công nợ</vt:lpstr>
      <vt:lpstr>Chi tiết công nợ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2025-11-08T08:32:30Z</dcterms:modified>
</cp:coreProperties>
</file>