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FM\"/>
    </mc:Choice>
  </mc:AlternateContent>
  <bookViews>
    <workbookView xWindow="-120" yWindow="-120" windowWidth="24270" windowHeight="13020"/>
  </bookViews>
  <sheets>
    <sheet name="Công nợ" sheetId="4" r:id="rId1"/>
    <sheet name="T08" sheetId="17" r:id="rId2"/>
    <sheet name="T07" sheetId="16" r:id="rId3"/>
    <sheet name="T06" sheetId="15" r:id="rId4"/>
    <sheet name="T05" sheetId="14" state="hidden" r:id="rId5"/>
    <sheet name="T04" sheetId="12" state="hidden" r:id="rId6"/>
    <sheet name="T03" sheetId="11" state="hidden" r:id="rId7"/>
    <sheet name="T02" sheetId="9" state="hidden" r:id="rId8"/>
    <sheet name="T01" sheetId="8" state="hidden" r:id="rId9"/>
    <sheet name="CK" sheetId="7" r:id="rId10"/>
  </sheets>
  <calcPr calcId="162913"/>
</workbook>
</file>

<file path=xl/calcChain.xml><?xml version="1.0" encoding="utf-8"?>
<calcChain xmlns="http://schemas.openxmlformats.org/spreadsheetml/2006/main">
  <c r="H5" i="17" l="1"/>
  <c r="G6" i="17"/>
  <c r="E6" i="17"/>
  <c r="C40" i="7"/>
  <c r="C39" i="7"/>
  <c r="H3" i="17"/>
  <c r="H4" i="17"/>
  <c r="H2" i="17"/>
  <c r="H6" i="17" l="1"/>
  <c r="B41" i="7"/>
  <c r="D40" i="7"/>
  <c r="H4" i="16"/>
  <c r="G5" i="16"/>
  <c r="D28" i="7"/>
  <c r="C34" i="7"/>
  <c r="C33" i="7"/>
  <c r="B35" i="7" s="1"/>
  <c r="H3" i="16"/>
  <c r="H2" i="16"/>
  <c r="E5" i="16"/>
  <c r="H5" i="16" l="1"/>
  <c r="D34" i="7"/>
  <c r="G3" i="15"/>
  <c r="G4" i="15" s="1"/>
  <c r="C28" i="7"/>
  <c r="C27" i="7"/>
  <c r="E4" i="15"/>
  <c r="H2" i="15"/>
  <c r="H4" i="15" l="1"/>
  <c r="B29" i="7"/>
  <c r="E5" i="14"/>
  <c r="G5" i="14"/>
  <c r="H5" i="14"/>
  <c r="H3" i="14"/>
  <c r="H2" i="14"/>
  <c r="C22" i="7"/>
  <c r="C21" i="7"/>
  <c r="B23" i="7" s="1"/>
  <c r="D22" i="7" l="1"/>
  <c r="H6" i="12"/>
  <c r="C16" i="7" l="1"/>
  <c r="C15" i="7"/>
  <c r="B17" i="7" s="1"/>
  <c r="H3" i="12"/>
  <c r="H4" i="12"/>
  <c r="H2" i="12"/>
  <c r="D16" i="7" l="1"/>
  <c r="F9" i="4"/>
  <c r="H3" i="11"/>
  <c r="H2" i="11"/>
  <c r="G4" i="11"/>
  <c r="E4" i="11"/>
  <c r="D6" i="4"/>
  <c r="H4" i="11" l="1"/>
  <c r="C10" i="7"/>
  <c r="C9" i="7"/>
  <c r="B11" i="7" s="1"/>
  <c r="H2" i="9"/>
  <c r="G4" i="9"/>
  <c r="E4" i="9"/>
  <c r="H4" i="8"/>
  <c r="H2" i="8"/>
  <c r="G4" i="8"/>
  <c r="E4" i="8"/>
  <c r="H4" i="9" l="1"/>
  <c r="D10" i="7"/>
  <c r="G6" i="4"/>
  <c r="F6" i="4"/>
  <c r="E6" i="4"/>
  <c r="H13" i="4" l="1"/>
  <c r="H14" i="4" s="1"/>
  <c r="C3" i="7" l="1"/>
  <c r="C4" i="7"/>
  <c r="D4" i="7" l="1"/>
  <c r="B5" i="7"/>
</calcChain>
</file>

<file path=xl/sharedStrings.xml><?xml version="1.0" encoding="utf-8"?>
<sst xmlns="http://schemas.openxmlformats.org/spreadsheetml/2006/main" count="248" uniqueCount="73">
  <si>
    <t>Ngày tháng</t>
  </si>
  <si>
    <t>Nội dung</t>
  </si>
  <si>
    <t>Số tiền bán hàng</t>
  </si>
  <si>
    <t>Số tiền hàng trả</t>
  </si>
  <si>
    <t>Tổng bán hàng</t>
  </si>
  <si>
    <t>Tổng hàng trả</t>
  </si>
  <si>
    <t>Tổng đã thanh toán</t>
  </si>
  <si>
    <t>THEO DÕI CÔNG NỢ / CTY LARIA FARMER</t>
  </si>
  <si>
    <t>Dư nợ phải thu LARIA FARMER</t>
  </si>
  <si>
    <t>Doanh số</t>
  </si>
  <si>
    <t>CPTB</t>
  </si>
  <si>
    <t>CPQC</t>
  </si>
  <si>
    <t>Phải Thu</t>
  </si>
  <si>
    <t>Thuế VAT</t>
  </si>
  <si>
    <t>Giảm trừ (Trưng bày + Quảng cáo)</t>
  </si>
  <si>
    <t>Tháng 1.24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</si>
  <si>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</si>
  <si>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</si>
  <si>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</si>
  <si>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</si>
  <si>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</si>
  <si>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</si>
  <si>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</si>
  <si>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</si>
  <si>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</si>
  <si>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00003416</t>
  </si>
  <si>
    <t>1C24TNN</t>
  </si>
  <si>
    <t>Farmers market DC01 - Nơ Trang Long</t>
  </si>
  <si>
    <t>8%</t>
  </si>
  <si>
    <t>CÔNG TY TNHH THƯƠNG MẠI LARIA</t>
  </si>
  <si>
    <t>0312461711</t>
  </si>
  <si>
    <t>Số dòng = 2</t>
  </si>
  <si>
    <t>Thành tiền</t>
  </si>
  <si>
    <t>Hỗ trợ chi phí trưng bày + quảng cáo tháng 01.2024</t>
  </si>
  <si>
    <t>00007213</t>
  </si>
  <si>
    <t>Tháng 2.24</t>
  </si>
  <si>
    <t>Hỗ trợ chi phí trưng bày + quảng cáo tháng 02.2024</t>
  </si>
  <si>
    <t>Hàng Trả - Purchase Return : 5633 - 43 Võ Thành Trang, phường 11, Quận Tân Bình</t>
  </si>
  <si>
    <t>Hàng Trả - Purchase Return : 5750 - 486 Nguyễn Thị Thập, phường Tân Quy, Quận 7</t>
  </si>
  <si>
    <t>Số tiền chưa có thuế GTGT</t>
  </si>
  <si>
    <t>00015049</t>
  </si>
  <si>
    <t>00017234</t>
  </si>
  <si>
    <t>Farmers market DC01 - Nơ Trang Long, CK 10% đơn đầu đặt gà muối 500g</t>
  </si>
  <si>
    <t>00018628</t>
  </si>
  <si>
    <t>Số dòng = 4</t>
  </si>
  <si>
    <t>Hỗ trợ chi phí trưng bày + quảng cáo tháng 04.2024</t>
  </si>
  <si>
    <t>Tháng 4.24</t>
  </si>
  <si>
    <t>Số tiền khách đã thanh toán</t>
  </si>
  <si>
    <t>00020755</t>
  </si>
  <si>
    <t>Farmers market 06QT - Quang Trung</t>
  </si>
  <si>
    <t>00022357</t>
  </si>
  <si>
    <t>FM4 99 Hoàng Hoa Thám</t>
  </si>
  <si>
    <t>Tháng 5.24</t>
  </si>
  <si>
    <t>Tổng tiền</t>
  </si>
  <si>
    <t>Số dòng = 3</t>
  </si>
  <si>
    <t>Hỗ trợ chi phí trưng bày + quảng cáo tháng 05.2024</t>
  </si>
  <si>
    <t>00029283</t>
  </si>
  <si>
    <t>Hỗ trợ chi phí trưng bày + quảng cáo tháng 06.2024</t>
  </si>
  <si>
    <t>Tháng 6.24</t>
  </si>
  <si>
    <t>00032211</t>
  </si>
  <si>
    <t>00038105</t>
  </si>
  <si>
    <t>FM5 104 Hai Bà Trưng</t>
  </si>
  <si>
    <t>Tháng 7.24</t>
  </si>
  <si>
    <t>Hỗ trợ chi phí trưng bày + quảng cáo tháng 07.2024</t>
  </si>
  <si>
    <t>Số dư đầu kỳ</t>
  </si>
  <si>
    <t>Công nợ phải thu T8.24</t>
  </si>
  <si>
    <t>Hàng trả T8.24</t>
  </si>
  <si>
    <t>Thanh toán công nợ</t>
  </si>
  <si>
    <t>00040703</t>
  </si>
  <si>
    <t>00045038</t>
  </si>
  <si>
    <t>00046772</t>
  </si>
  <si>
    <t>Tháng 8.24</t>
  </si>
  <si>
    <t>Hỗ trợ chi phí trưng bày + quảng cáo tháng 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</si>
</sst>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00_);_(* \(#,##0.000\);_(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14" fontId="2" fillId="0" borderId="0" xfId="0" applyNumberFormat="1" applyFont="1"/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65" fontId="1" fillId="3" borderId="1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left" vertical="center"/>
    </xf>
    <xf numFmtId="165" fontId="1" fillId="3" borderId="1" xfId="1" applyNumberFormat="1" applyFont="1" applyFill="1" applyBorder="1"/>
    <xf numFmtId="0" fontId="1" fillId="3" borderId="1" xfId="0" applyFont="1" applyFill="1" applyBorder="1"/>
    <xf numFmtId="165" fontId="4" fillId="3" borderId="1" xfId="1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/>
    <xf numFmtId="165" fontId="7" fillId="2" borderId="1" xfId="0" applyNumberFormat="1" applyFont="1" applyFill="1" applyBorder="1"/>
    <xf numFmtId="14" fontId="3" fillId="0" borderId="0" xfId="0" quotePrefix="1" applyNumberFormat="1" applyFont="1" applyAlignment="1">
      <alignment horizontal="center" vertical="center"/>
    </xf>
    <xf numFmtId="14" fontId="3" fillId="0" borderId="0" xfId="0" quotePrefix="1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65" fontId="1" fillId="0" borderId="1" xfId="1" applyNumberFormat="1" applyFont="1" applyFill="1" applyBorder="1" applyAlignment="1">
      <alignment horizontal="center"/>
    </xf>
    <xf numFmtId="165" fontId="4" fillId="0" borderId="1" xfId="1" applyNumberFormat="1" applyFont="1" applyFill="1" applyBorder="1" applyAlignment="1">
      <alignment horizontal="left" vertical="center"/>
    </xf>
    <xf numFmtId="165" fontId="1" fillId="0" borderId="1" xfId="1" applyNumberFormat="1" applyFont="1" applyFill="1" applyBorder="1"/>
    <xf numFmtId="0" fontId="1" fillId="0" borderId="1" xfId="0" applyFont="1" applyBorder="1"/>
    <xf numFmtId="14" fontId="2" fillId="0" borderId="2" xfId="0" applyNumberFormat="1" applyFont="1" applyBorder="1" applyAlignment="1">
      <alignment horizontal="center"/>
    </xf>
    <xf numFmtId="166" fontId="0" fillId="0" borderId="0" xfId="1" applyNumberFormat="1" applyFont="1"/>
    <xf numFmtId="166" fontId="0" fillId="0" borderId="0" xfId="0" applyNumberFormat="1"/>
    <xf numFmtId="165" fontId="0" fillId="0" borderId="0" xfId="1" applyNumberFormat="1" applyFont="1"/>
    <xf numFmtId="167" fontId="0" fillId="0" borderId="0" xfId="1" applyNumberFormat="1" applyFont="1"/>
    <xf numFmtId="165" fontId="0" fillId="0" borderId="0" xfId="0" applyNumberFormat="1"/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165" fontId="2" fillId="0" borderId="0" xfId="0" applyNumberFormat="1" applyFont="1"/>
    <xf numFmtId="165" fontId="2" fillId="0" borderId="1" xfId="0" applyNumberFormat="1" applyFont="1" applyBorder="1"/>
    <xf numFmtId="165" fontId="2" fillId="0" borderId="0" xfId="0" applyNumberFormat="1" applyFont="1" applyAlignment="1">
      <alignment horizontal="center" vertical="center"/>
    </xf>
    <xf numFmtId="14" fontId="10" fillId="4" borderId="6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38" fontId="10" fillId="4" borderId="7" xfId="0" applyNumberFormat="1" applyFont="1" applyFill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38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14" fontId="11" fillId="5" borderId="8" xfId="0" applyNumberFormat="1" applyFont="1" applyFill="1" applyBorder="1" applyAlignment="1">
      <alignment horizontal="left" vertical="center"/>
    </xf>
    <xf numFmtId="38" fontId="11" fillId="5" borderId="8" xfId="0" applyNumberFormat="1" applyFont="1" applyFill="1" applyBorder="1" applyAlignment="1">
      <alignment horizontal="right" vertical="center"/>
    </xf>
    <xf numFmtId="38" fontId="0" fillId="0" borderId="0" xfId="0" applyNumberFormat="1"/>
    <xf numFmtId="14" fontId="1" fillId="0" borderId="1" xfId="0" applyNumberFormat="1" applyFont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right" vertical="center"/>
    </xf>
    <xf numFmtId="14" fontId="0" fillId="0" borderId="0" xfId="0" applyNumberFormat="1"/>
    <xf numFmtId="38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right" vertical="center"/>
    </xf>
    <xf numFmtId="14" fontId="11" fillId="0" borderId="8" xfId="0" applyNumberFormat="1" applyFont="1" applyBorder="1" applyAlignment="1">
      <alignment horizontal="center" vertical="center"/>
    </xf>
    <xf numFmtId="0" fontId="0" fillId="0" borderId="0" xfId="0"/>
    <xf numFmtId="0" fontId="11" fillId="0" borderId="8" xfId="0" applyFont="1" applyBorder="1" applyAlignment="1">
      <alignment horizontal="left" vertical="center"/>
    </xf>
    <xf numFmtId="14" fontId="6" fillId="0" borderId="0" xfId="0" applyNumberFormat="1" applyFont="1" applyAlignment="1">
      <alignment horizontal="center"/>
    </xf>
    <xf numFmtId="14" fontId="1" fillId="3" borderId="2" xfId="0" applyNumberFormat="1" applyFont="1" applyFill="1" applyBorder="1" applyAlignment="1">
      <alignment horizontal="center"/>
    </xf>
    <xf numFmtId="14" fontId="1" fillId="3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2" fillId="2" borderId="5" xfId="1" applyNumberFormat="1" applyFont="1" applyFill="1" applyBorder="1" applyAlignment="1">
      <alignment horizontal="center"/>
    </xf>
    <xf numFmtId="165" fontId="2" fillId="2" borderId="0" xfId="1" applyNumberFormat="1" applyFont="1" applyFill="1" applyBorder="1" applyAlignment="1">
      <alignment horizontal="center"/>
    </xf>
    <xf numFmtId="165" fontId="0" fillId="2" borderId="0" xfId="0" applyNumberFormat="1" applyFill="1"/>
    <xf numFmtId="0" fontId="0" fillId="2" borderId="0" xfId="0" applyFill="1"/>
    <xf numFmtId="38" fontId="11" fillId="0" borderId="0" xfId="0" applyNumberFormat="1" applyFont="1" applyBorder="1" applyAlignment="1">
      <alignment horizontal="right" vertical="center"/>
    </xf>
    <xf numFmtId="38" fontId="11" fillId="5" borderId="0" xfId="0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8"/>
  <sheetViews>
    <sheetView tabSelected="1" workbookViewId="0">
      <selection activeCell="F4" sqref="F4"/>
    </sheetView>
  </sheetViews>
  <sheetFormatPr defaultColWidth="9.140625" defaultRowHeight="15.75" x14ac:dyDescent="0.25"/>
  <cols>
    <col min="1" max="1" width="2.85546875" style="1" customWidth="1"/>
    <col min="2" max="2" width="15.28515625" style="2" customWidth="1"/>
    <col min="3" max="3" width="32" style="23" customWidth="1"/>
    <col min="4" max="4" width="19.28515625" style="26" customWidth="1"/>
    <col min="5" max="5" width="16.7109375" style="26" customWidth="1"/>
    <col min="6" max="6" width="15" style="1" customWidth="1"/>
    <col min="7" max="7" width="18.28515625" style="1" customWidth="1"/>
    <col min="8" max="8" width="17.5703125" style="1" customWidth="1"/>
    <col min="9" max="9" width="9.140625" style="1"/>
    <col min="10" max="10" width="12.7109375" style="1" bestFit="1" customWidth="1"/>
    <col min="11" max="11" width="9.140625" style="1"/>
    <col min="12" max="12" width="12.7109375" style="1" bestFit="1" customWidth="1"/>
    <col min="13" max="13" width="11.5703125" style="1" bestFit="1" customWidth="1"/>
    <col min="14" max="16384" width="9.140625" style="1"/>
  </cols>
  <sheetData>
    <row r="1" spans="2:12" ht="19.5" x14ac:dyDescent="0.3">
      <c r="B1" s="64" t="s">
        <v>7</v>
      </c>
      <c r="C1" s="64"/>
      <c r="D1" s="64"/>
      <c r="E1" s="64"/>
      <c r="F1" s="64"/>
      <c r="G1" s="64"/>
      <c r="H1" s="64"/>
    </row>
    <row r="2" spans="2:12" s="5" customFormat="1" ht="31.5" x14ac:dyDescent="0.25">
      <c r="B2" s="3" t="s">
        <v>0</v>
      </c>
      <c r="C2" s="4" t="s">
        <v>1</v>
      </c>
      <c r="D2" s="4" t="s">
        <v>2</v>
      </c>
      <c r="E2" s="4" t="s">
        <v>13</v>
      </c>
      <c r="F2" s="4" t="s">
        <v>3</v>
      </c>
      <c r="G2" s="4" t="s">
        <v>14</v>
      </c>
      <c r="H2" s="4" t="s">
        <v>47</v>
      </c>
    </row>
    <row r="3" spans="2:12" s="5" customFormat="1" ht="27.2" customHeight="1" x14ac:dyDescent="0.25">
      <c r="B3" s="38"/>
      <c r="C3" s="39" t="s">
        <v>64</v>
      </c>
      <c r="D3" s="40">
        <v>8213124.3100000024</v>
      </c>
      <c r="E3" s="40"/>
      <c r="F3" s="39"/>
      <c r="G3" s="39"/>
      <c r="H3" s="39"/>
      <c r="J3" s="43"/>
    </row>
    <row r="4" spans="2:12" ht="27.2" customHeight="1" x14ac:dyDescent="0.25">
      <c r="B4" s="32"/>
      <c r="C4" s="6" t="s">
        <v>65</v>
      </c>
      <c r="D4" s="7">
        <v>10334801</v>
      </c>
      <c r="E4" s="7">
        <v>826784</v>
      </c>
      <c r="F4" s="9"/>
      <c r="G4" s="8">
        <v>111616</v>
      </c>
      <c r="H4" s="10"/>
      <c r="J4" s="43"/>
    </row>
    <row r="5" spans="2:12" ht="27.2" customHeight="1" x14ac:dyDescent="0.25">
      <c r="B5" s="32"/>
      <c r="C5" s="6"/>
      <c r="D5" s="7"/>
      <c r="E5" s="7"/>
      <c r="F5" s="9"/>
      <c r="G5" s="42"/>
      <c r="H5" s="10"/>
      <c r="L5" s="41"/>
    </row>
    <row r="6" spans="2:12" ht="27.2" customHeight="1" x14ac:dyDescent="0.25">
      <c r="B6" s="65" t="s">
        <v>4</v>
      </c>
      <c r="C6" s="66"/>
      <c r="D6" s="13">
        <f>SUM(D4:D5)</f>
        <v>10334801</v>
      </c>
      <c r="E6" s="13">
        <f>SUM(E4:E5)</f>
        <v>826784</v>
      </c>
      <c r="F6" s="13">
        <f>SUM(F4:F5)</f>
        <v>0</v>
      </c>
      <c r="G6" s="13">
        <f>SUM(G4:G5)</f>
        <v>111616</v>
      </c>
      <c r="H6" s="14"/>
      <c r="L6" s="41"/>
    </row>
    <row r="7" spans="2:12" ht="27.2" customHeight="1" x14ac:dyDescent="0.25">
      <c r="B7" s="27"/>
      <c r="C7" s="6" t="s">
        <v>66</v>
      </c>
      <c r="D7" s="28"/>
      <c r="E7" s="28"/>
      <c r="F7" s="29"/>
      <c r="G7" s="30"/>
      <c r="H7" s="31"/>
      <c r="J7" s="41"/>
      <c r="L7" s="41"/>
    </row>
    <row r="8" spans="2:12" ht="27.2" customHeight="1" x14ac:dyDescent="0.25">
      <c r="B8" s="27"/>
      <c r="C8" s="54"/>
      <c r="D8" s="28"/>
      <c r="E8" s="28"/>
      <c r="F8" s="29"/>
      <c r="G8" s="30"/>
      <c r="H8" s="31"/>
      <c r="J8" s="41"/>
      <c r="L8" s="41"/>
    </row>
    <row r="9" spans="2:12" ht="27.2" customHeight="1" x14ac:dyDescent="0.25">
      <c r="B9" s="65" t="s">
        <v>5</v>
      </c>
      <c r="C9" s="66"/>
      <c r="D9" s="11"/>
      <c r="E9" s="11"/>
      <c r="F9" s="13">
        <f>SUM(F7:F8)</f>
        <v>0</v>
      </c>
      <c r="G9" s="13"/>
      <c r="H9" s="14"/>
      <c r="J9" s="41"/>
    </row>
    <row r="10" spans="2:12" ht="27.2" customHeight="1" x14ac:dyDescent="0.25">
      <c r="B10" s="32"/>
      <c r="C10" s="6" t="s">
        <v>67</v>
      </c>
      <c r="D10" s="7"/>
      <c r="E10" s="7"/>
      <c r="F10" s="7"/>
      <c r="G10" s="8"/>
      <c r="H10" s="8"/>
    </row>
    <row r="11" spans="2:12" ht="27.2" customHeight="1" x14ac:dyDescent="0.25">
      <c r="B11" s="32"/>
      <c r="C11" s="6"/>
      <c r="D11" s="7"/>
      <c r="E11" s="7"/>
      <c r="F11" s="7"/>
      <c r="G11" s="8"/>
      <c r="H11" s="8"/>
    </row>
    <row r="12" spans="2:12" ht="27.2" customHeight="1" x14ac:dyDescent="0.25">
      <c r="B12" s="32"/>
      <c r="C12" s="6"/>
      <c r="D12" s="7"/>
      <c r="E12" s="7"/>
      <c r="F12" s="7"/>
      <c r="G12" s="8"/>
      <c r="H12" s="8"/>
    </row>
    <row r="13" spans="2:12" ht="27.2" customHeight="1" x14ac:dyDescent="0.25">
      <c r="B13" s="65" t="s">
        <v>6</v>
      </c>
      <c r="C13" s="66"/>
      <c r="D13" s="15"/>
      <c r="E13" s="15"/>
      <c r="F13" s="12"/>
      <c r="G13" s="14"/>
      <c r="H13" s="16">
        <f>SUM(H10:H12)</f>
        <v>0</v>
      </c>
    </row>
    <row r="14" spans="2:12" ht="27.2" customHeight="1" x14ac:dyDescent="0.25">
      <c r="B14" s="67" t="s">
        <v>8</v>
      </c>
      <c r="C14" s="68"/>
      <c r="D14" s="68"/>
      <c r="E14" s="68"/>
      <c r="F14" s="68"/>
      <c r="G14" s="69"/>
      <c r="H14" s="17">
        <f>+D3+D6+E6-G6-H13-F9</f>
        <v>19263093.310000002</v>
      </c>
    </row>
    <row r="15" spans="2:12" x14ac:dyDescent="0.25">
      <c r="B15" s="18"/>
      <c r="C15" s="19"/>
      <c r="D15" s="20"/>
      <c r="E15" s="20"/>
      <c r="F15" s="21"/>
    </row>
    <row r="16" spans="2:12" x14ac:dyDescent="0.25">
      <c r="B16" s="18"/>
      <c r="C16" s="19"/>
      <c r="D16" s="20"/>
      <c r="E16" s="20"/>
      <c r="F16" s="21"/>
    </row>
    <row r="17" spans="2:8" x14ac:dyDescent="0.25">
      <c r="B17" s="18"/>
      <c r="C17" s="19"/>
      <c r="D17" s="20"/>
      <c r="E17" s="20"/>
      <c r="F17" s="21"/>
      <c r="H17" s="41"/>
    </row>
    <row r="18" spans="2:8" x14ac:dyDescent="0.25">
      <c r="B18" s="22"/>
      <c r="D18" s="24"/>
      <c r="E18" s="24"/>
      <c r="F18" s="25"/>
      <c r="H18" s="41"/>
    </row>
  </sheetData>
  <mergeCells count="5">
    <mergeCell ref="B1:H1"/>
    <mergeCell ref="B6:C6"/>
    <mergeCell ref="B9:C9"/>
    <mergeCell ref="B13:C13"/>
    <mergeCell ref="B14:G14"/>
  </mergeCells>
  <phoneticPr fontId="9" type="noConversion"/>
  <conditionalFormatting sqref="B15:C17 B14">
    <cfRule type="duplicateValues" dxfId="0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24" workbookViewId="0">
      <selection activeCell="D39" sqref="D39"/>
    </sheetView>
  </sheetViews>
  <sheetFormatPr defaultRowHeight="15" x14ac:dyDescent="0.25"/>
  <cols>
    <col min="1" max="1" width="9.42578125" customWidth="1"/>
    <col min="2" max="2" width="12.7109375" customWidth="1"/>
    <col min="3" max="3" width="14.140625" customWidth="1"/>
    <col min="4" max="4" width="10.5703125" bestFit="1" customWidth="1"/>
    <col min="5" max="5" width="11.5703125" bestFit="1" customWidth="1"/>
  </cols>
  <sheetData>
    <row r="1" spans="1:5" hidden="1" x14ac:dyDescent="0.25">
      <c r="A1" s="70" t="s">
        <v>15</v>
      </c>
      <c r="B1" s="70"/>
    </row>
    <row r="2" spans="1:5" ht="15.75" hidden="1" x14ac:dyDescent="0.25">
      <c r="A2" t="s">
        <v>9</v>
      </c>
      <c r="B2" s="71">
        <v>2471724</v>
      </c>
      <c r="C2" s="72"/>
    </row>
    <row r="3" spans="1:5" hidden="1" x14ac:dyDescent="0.25">
      <c r="A3" t="s">
        <v>10</v>
      </c>
      <c r="B3" s="33">
        <v>5.0000000000000001E-3</v>
      </c>
      <c r="C3" s="35">
        <f>+B2*B3</f>
        <v>12358.62</v>
      </c>
      <c r="E3" s="36"/>
    </row>
    <row r="4" spans="1:5" hidden="1" x14ac:dyDescent="0.25">
      <c r="A4" t="s">
        <v>11</v>
      </c>
      <c r="B4" s="34">
        <v>5.0000000000000001E-3</v>
      </c>
      <c r="C4" s="35">
        <f>+B2*B4</f>
        <v>12358.62</v>
      </c>
      <c r="D4" s="37">
        <f>+C3+C4</f>
        <v>24717.24</v>
      </c>
      <c r="E4" s="36"/>
    </row>
    <row r="5" spans="1:5" hidden="1" x14ac:dyDescent="0.25">
      <c r="A5" t="s">
        <v>12</v>
      </c>
      <c r="B5" s="73">
        <f>+B2-C3-C4</f>
        <v>2447006.7599999998</v>
      </c>
      <c r="C5" s="74"/>
      <c r="D5" s="37"/>
    </row>
    <row r="6" spans="1:5" hidden="1" x14ac:dyDescent="0.25"/>
    <row r="7" spans="1:5" hidden="1" x14ac:dyDescent="0.25">
      <c r="A7" s="70" t="s">
        <v>35</v>
      </c>
      <c r="B7" s="70"/>
    </row>
    <row r="8" spans="1:5" ht="15.75" hidden="1" x14ac:dyDescent="0.25">
      <c r="A8" t="s">
        <v>9</v>
      </c>
      <c r="B8" s="71">
        <v>2483279</v>
      </c>
      <c r="C8" s="72"/>
    </row>
    <row r="9" spans="1:5" hidden="1" x14ac:dyDescent="0.25">
      <c r="A9" t="s">
        <v>10</v>
      </c>
      <c r="B9" s="33">
        <v>5.0000000000000001E-3</v>
      </c>
      <c r="C9" s="35">
        <f>+B8*B9</f>
        <v>12416.395</v>
      </c>
      <c r="E9" s="36"/>
    </row>
    <row r="10" spans="1:5" hidden="1" x14ac:dyDescent="0.25">
      <c r="A10" t="s">
        <v>11</v>
      </c>
      <c r="B10" s="34">
        <v>5.0000000000000001E-3</v>
      </c>
      <c r="C10" s="35">
        <f>+B8*B10</f>
        <v>12416.395</v>
      </c>
      <c r="D10" s="37">
        <f>+C9+C10</f>
        <v>24832.79</v>
      </c>
      <c r="E10" s="36"/>
    </row>
    <row r="11" spans="1:5" hidden="1" x14ac:dyDescent="0.25">
      <c r="A11" t="s">
        <v>12</v>
      </c>
      <c r="B11" s="73">
        <f>+B8-C9-C10</f>
        <v>2458446.21</v>
      </c>
      <c r="C11" s="74"/>
      <c r="D11" s="37"/>
    </row>
    <row r="12" spans="1:5" hidden="1" x14ac:dyDescent="0.25"/>
    <row r="13" spans="1:5" hidden="1" x14ac:dyDescent="0.25">
      <c r="A13" s="70" t="s">
        <v>46</v>
      </c>
      <c r="B13" s="70"/>
    </row>
    <row r="14" spans="1:5" ht="15.75" hidden="1" x14ac:dyDescent="0.25">
      <c r="A14" t="s">
        <v>9</v>
      </c>
      <c r="B14" s="71">
        <v>9837819</v>
      </c>
      <c r="C14" s="72"/>
    </row>
    <row r="15" spans="1:5" hidden="1" x14ac:dyDescent="0.25">
      <c r="A15" t="s">
        <v>10</v>
      </c>
      <c r="B15" s="33">
        <v>5.0000000000000001E-3</v>
      </c>
      <c r="C15" s="35">
        <f>+B14*B15</f>
        <v>49189.095000000001</v>
      </c>
    </row>
    <row r="16" spans="1:5" hidden="1" x14ac:dyDescent="0.25">
      <c r="A16" t="s">
        <v>11</v>
      </c>
      <c r="B16" s="34">
        <v>5.0000000000000001E-3</v>
      </c>
      <c r="C16" s="35">
        <f>+B14*B16</f>
        <v>49189.095000000001</v>
      </c>
      <c r="D16" s="37">
        <f>+C15+C16</f>
        <v>98378.19</v>
      </c>
    </row>
    <row r="17" spans="1:4" hidden="1" x14ac:dyDescent="0.25">
      <c r="A17" t="s">
        <v>12</v>
      </c>
      <c r="B17" s="73">
        <f>+B14-C15-C16</f>
        <v>9739440.8099999987</v>
      </c>
      <c r="C17" s="74"/>
      <c r="D17" s="37"/>
    </row>
    <row r="18" spans="1:4" hidden="1" x14ac:dyDescent="0.25"/>
    <row r="19" spans="1:4" hidden="1" x14ac:dyDescent="0.25">
      <c r="A19" s="70" t="s">
        <v>52</v>
      </c>
      <c r="B19" s="70"/>
    </row>
    <row r="20" spans="1:4" ht="15.75" hidden="1" x14ac:dyDescent="0.25">
      <c r="A20" t="s">
        <v>9</v>
      </c>
      <c r="B20" s="71">
        <v>3703396</v>
      </c>
      <c r="C20" s="72"/>
    </row>
    <row r="21" spans="1:4" hidden="1" x14ac:dyDescent="0.25">
      <c r="A21" t="s">
        <v>10</v>
      </c>
      <c r="B21" s="33">
        <v>5.0000000000000001E-3</v>
      </c>
      <c r="C21" s="35">
        <f>+B20*B21</f>
        <v>18516.98</v>
      </c>
    </row>
    <row r="22" spans="1:4" hidden="1" x14ac:dyDescent="0.25">
      <c r="A22" t="s">
        <v>11</v>
      </c>
      <c r="B22" s="34">
        <v>5.0000000000000001E-3</v>
      </c>
      <c r="C22" s="35">
        <f>+B20*B22</f>
        <v>18516.98</v>
      </c>
      <c r="D22" s="37">
        <f>+C21+C22</f>
        <v>37033.96</v>
      </c>
    </row>
    <row r="23" spans="1:4" hidden="1" x14ac:dyDescent="0.25">
      <c r="A23" t="s">
        <v>12</v>
      </c>
      <c r="B23" s="73">
        <f>+B20-C21-C22</f>
        <v>3666362.04</v>
      </c>
      <c r="C23" s="74"/>
      <c r="D23" s="37"/>
    </row>
    <row r="25" spans="1:4" x14ac:dyDescent="0.25">
      <c r="A25" s="70" t="s">
        <v>58</v>
      </c>
      <c r="B25" s="70"/>
      <c r="C25" s="62"/>
      <c r="D25" s="62"/>
    </row>
    <row r="26" spans="1:4" ht="15.75" x14ac:dyDescent="0.25">
      <c r="A26" s="62" t="s">
        <v>9</v>
      </c>
      <c r="B26" s="71">
        <v>5461994</v>
      </c>
      <c r="C26" s="72"/>
      <c r="D26" s="62"/>
    </row>
    <row r="27" spans="1:4" x14ac:dyDescent="0.25">
      <c r="A27" s="62" t="s">
        <v>10</v>
      </c>
      <c r="B27" s="33">
        <v>5.0000000000000001E-3</v>
      </c>
      <c r="C27" s="35">
        <f>+B26*B27</f>
        <v>27309.97</v>
      </c>
      <c r="D27" s="62"/>
    </row>
    <row r="28" spans="1:4" x14ac:dyDescent="0.25">
      <c r="A28" s="62" t="s">
        <v>11</v>
      </c>
      <c r="B28" s="34">
        <v>5.0000000000000001E-3</v>
      </c>
      <c r="C28" s="35">
        <f>+B26*B28</f>
        <v>27309.97</v>
      </c>
      <c r="D28" s="37">
        <f>+C27+C28</f>
        <v>54619.94</v>
      </c>
    </row>
    <row r="29" spans="1:4" x14ac:dyDescent="0.25">
      <c r="A29" s="62" t="s">
        <v>12</v>
      </c>
      <c r="B29" s="73">
        <f>+B26-C27-C28</f>
        <v>5407374.0600000005</v>
      </c>
      <c r="C29" s="74"/>
      <c r="D29" s="37"/>
    </row>
    <row r="31" spans="1:4" x14ac:dyDescent="0.25">
      <c r="A31" s="70" t="s">
        <v>62</v>
      </c>
      <c r="B31" s="70"/>
      <c r="C31" s="62"/>
      <c r="D31" s="62"/>
    </row>
    <row r="32" spans="1:4" ht="15.75" x14ac:dyDescent="0.25">
      <c r="A32" s="62" t="s">
        <v>9</v>
      </c>
      <c r="B32" s="71">
        <v>2834093</v>
      </c>
      <c r="C32" s="72"/>
      <c r="D32" s="62"/>
    </row>
    <row r="33" spans="1:4" x14ac:dyDescent="0.25">
      <c r="A33" s="62" t="s">
        <v>10</v>
      </c>
      <c r="B33" s="33">
        <v>5.0000000000000001E-3</v>
      </c>
      <c r="C33" s="35">
        <f>+B32*B33</f>
        <v>14170.465</v>
      </c>
      <c r="D33" s="62"/>
    </row>
    <row r="34" spans="1:4" x14ac:dyDescent="0.25">
      <c r="A34" s="62" t="s">
        <v>11</v>
      </c>
      <c r="B34" s="34">
        <v>5.0000000000000001E-3</v>
      </c>
      <c r="C34" s="35">
        <f>+B32*B34</f>
        <v>14170.465</v>
      </c>
      <c r="D34" s="37">
        <f>+C33+C34</f>
        <v>28340.93</v>
      </c>
    </row>
    <row r="35" spans="1:4" x14ac:dyDescent="0.25">
      <c r="A35" s="62" t="s">
        <v>12</v>
      </c>
      <c r="B35" s="73">
        <f>+B32-C33-C34</f>
        <v>2805752.0700000003</v>
      </c>
      <c r="C35" s="74"/>
      <c r="D35" s="37"/>
    </row>
    <row r="37" spans="1:4" x14ac:dyDescent="0.25">
      <c r="A37" s="70" t="s">
        <v>71</v>
      </c>
      <c r="B37" s="70"/>
      <c r="C37" s="62"/>
      <c r="D37" s="62"/>
    </row>
    <row r="38" spans="1:4" ht="15.75" x14ac:dyDescent="0.25">
      <c r="A38" s="62" t="s">
        <v>9</v>
      </c>
      <c r="B38" s="71">
        <v>11161585</v>
      </c>
      <c r="C38" s="72"/>
      <c r="D38" s="62"/>
    </row>
    <row r="39" spans="1:4" x14ac:dyDescent="0.25">
      <c r="A39" s="62" t="s">
        <v>10</v>
      </c>
      <c r="B39" s="33">
        <v>5.0000000000000001E-3</v>
      </c>
      <c r="C39" s="35">
        <f>+B38*B39</f>
        <v>55807.925000000003</v>
      </c>
      <c r="D39" s="62"/>
    </row>
    <row r="40" spans="1:4" x14ac:dyDescent="0.25">
      <c r="A40" s="62" t="s">
        <v>11</v>
      </c>
      <c r="B40" s="34">
        <v>5.0000000000000001E-3</v>
      </c>
      <c r="C40" s="35">
        <f>+B38*B40</f>
        <v>55807.925000000003</v>
      </c>
      <c r="D40" s="37">
        <f>+C39+C40</f>
        <v>111615.85</v>
      </c>
    </row>
    <row r="41" spans="1:4" x14ac:dyDescent="0.25">
      <c r="A41" s="62" t="s">
        <v>12</v>
      </c>
      <c r="B41" s="73">
        <f>+B38-C39-C40</f>
        <v>11049969.149999999</v>
      </c>
      <c r="C41" s="74"/>
      <c r="D41" s="37"/>
    </row>
    <row r="42" spans="1:4" x14ac:dyDescent="0.25">
      <c r="A42" s="62"/>
      <c r="B42" s="62"/>
      <c r="C42" s="62"/>
      <c r="D42" s="62"/>
    </row>
  </sheetData>
  <mergeCells count="21">
    <mergeCell ref="A37:B37"/>
    <mergeCell ref="B38:C38"/>
    <mergeCell ref="B41:C41"/>
    <mergeCell ref="A31:B31"/>
    <mergeCell ref="B32:C32"/>
    <mergeCell ref="B35:C35"/>
    <mergeCell ref="A25:B25"/>
    <mergeCell ref="B26:C26"/>
    <mergeCell ref="B29:C29"/>
    <mergeCell ref="B11:C11"/>
    <mergeCell ref="A1:B1"/>
    <mergeCell ref="B5:C5"/>
    <mergeCell ref="B2:C2"/>
    <mergeCell ref="A7:B7"/>
    <mergeCell ref="B8:C8"/>
    <mergeCell ref="A19:B19"/>
    <mergeCell ref="B20:C20"/>
    <mergeCell ref="B23:C23"/>
    <mergeCell ref="A13:B13"/>
    <mergeCell ref="B14:C14"/>
    <mergeCell ref="B17:C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6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53</v>
      </c>
      <c r="I1" s="45" t="s">
        <v>23</v>
      </c>
      <c r="J1" s="45" t="s">
        <v>24</v>
      </c>
    </row>
    <row r="2" spans="1:10" outlineLevel="1" x14ac:dyDescent="0.25">
      <c r="A2" s="61">
        <v>45512</v>
      </c>
      <c r="B2" s="63" t="s">
        <v>68</v>
      </c>
      <c r="C2" s="63" t="s">
        <v>26</v>
      </c>
      <c r="D2" s="63" t="s">
        <v>51</v>
      </c>
      <c r="E2" s="58">
        <v>555290</v>
      </c>
      <c r="F2" s="60" t="s">
        <v>28</v>
      </c>
      <c r="G2" s="58">
        <v>44423</v>
      </c>
      <c r="H2" s="58">
        <f>+E2+G2</f>
        <v>599713</v>
      </c>
      <c r="I2" s="63" t="s">
        <v>29</v>
      </c>
      <c r="J2" s="63" t="s">
        <v>30</v>
      </c>
    </row>
    <row r="3" spans="1:10" outlineLevel="1" x14ac:dyDescent="0.25">
      <c r="A3" s="61">
        <v>45528</v>
      </c>
      <c r="B3" s="63" t="s">
        <v>69</v>
      </c>
      <c r="C3" s="63" t="s">
        <v>26</v>
      </c>
      <c r="D3" s="63" t="s">
        <v>27</v>
      </c>
      <c r="E3" s="58">
        <v>1531687</v>
      </c>
      <c r="F3" s="60" t="s">
        <v>28</v>
      </c>
      <c r="G3" s="58">
        <v>122535</v>
      </c>
      <c r="H3" s="58">
        <f t="shared" ref="H3:H4" si="0">+E3+G3</f>
        <v>1654222</v>
      </c>
      <c r="I3" s="63" t="s">
        <v>29</v>
      </c>
      <c r="J3" s="63" t="s">
        <v>30</v>
      </c>
    </row>
    <row r="4" spans="1:10" outlineLevel="1" x14ac:dyDescent="0.25">
      <c r="A4" s="61">
        <v>45534</v>
      </c>
      <c r="B4" s="63" t="s">
        <v>70</v>
      </c>
      <c r="C4" s="63" t="s">
        <v>26</v>
      </c>
      <c r="D4" s="63" t="s">
        <v>27</v>
      </c>
      <c r="E4" s="58">
        <v>8247824</v>
      </c>
      <c r="F4" s="60" t="s">
        <v>28</v>
      </c>
      <c r="G4" s="58">
        <v>659826</v>
      </c>
      <c r="H4" s="58">
        <f t="shared" si="0"/>
        <v>8907650</v>
      </c>
      <c r="I4" s="63" t="s">
        <v>29</v>
      </c>
      <c r="J4" s="63" t="s">
        <v>30</v>
      </c>
    </row>
    <row r="5" spans="1:10" outlineLevel="1" x14ac:dyDescent="0.25">
      <c r="A5" s="61">
        <v>45535</v>
      </c>
      <c r="B5" s="55"/>
      <c r="C5" s="55"/>
      <c r="D5" s="55" t="s">
        <v>72</v>
      </c>
      <c r="E5" s="58">
        <v>-103348.01000000001</v>
      </c>
      <c r="F5" s="60" t="s">
        <v>28</v>
      </c>
      <c r="G5" s="58">
        <v>-8267.84</v>
      </c>
      <c r="H5" s="75">
        <f>+E5+G5</f>
        <v>-111615.85</v>
      </c>
      <c r="I5" s="63" t="s">
        <v>29</v>
      </c>
      <c r="J5" s="63" t="s">
        <v>30</v>
      </c>
    </row>
    <row r="6" spans="1:10" x14ac:dyDescent="0.25">
      <c r="A6" s="51" t="s">
        <v>44</v>
      </c>
      <c r="E6" s="52">
        <f>SUM(E2:E5)</f>
        <v>10231452.99</v>
      </c>
      <c r="G6" s="52">
        <f>SUM(G2:G5)</f>
        <v>818516.16</v>
      </c>
      <c r="H6" s="76">
        <f>+E6+G6</f>
        <v>11049969.15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"/>
  <sheetViews>
    <sheetView zoomScaleNormal="100" workbookViewId="0">
      <selection activeCell="D4" sqref="D4"/>
    </sheetView>
  </sheetViews>
  <sheetFormatPr defaultColWidth="9.140625" defaultRowHeight="15" outlineLevelRow="1" x14ac:dyDescent="0.25"/>
  <cols>
    <col min="1" max="1" width="14.28515625" style="57" customWidth="1"/>
    <col min="2" max="3" width="11.42578125" style="62" customWidth="1"/>
    <col min="4" max="4" width="57.140625" style="62" customWidth="1"/>
    <col min="5" max="5" width="17.140625" style="53" customWidth="1"/>
    <col min="6" max="6" width="11.42578125" style="62" customWidth="1"/>
    <col min="7" max="8" width="15.7109375" style="53" customWidth="1"/>
    <col min="9" max="9" width="50" style="62" customWidth="1"/>
    <col min="10" max="10" width="21.42578125" style="62" customWidth="1"/>
    <col min="11" max="16384" width="9.140625" style="62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53</v>
      </c>
      <c r="I1" s="45" t="s">
        <v>23</v>
      </c>
      <c r="J1" s="45" t="s">
        <v>24</v>
      </c>
    </row>
    <row r="2" spans="1:10" outlineLevel="1" x14ac:dyDescent="0.25">
      <c r="A2" s="61">
        <v>45475</v>
      </c>
      <c r="B2" s="63" t="s">
        <v>59</v>
      </c>
      <c r="C2" s="63" t="s">
        <v>26</v>
      </c>
      <c r="D2" s="63" t="s">
        <v>27</v>
      </c>
      <c r="E2" s="58">
        <v>1957812</v>
      </c>
      <c r="F2" s="60" t="s">
        <v>28</v>
      </c>
      <c r="G2" s="58">
        <v>156625</v>
      </c>
      <c r="H2" s="58">
        <f>+E2+G2</f>
        <v>2114437</v>
      </c>
      <c r="I2" s="63" t="s">
        <v>29</v>
      </c>
      <c r="J2" s="63" t="s">
        <v>30</v>
      </c>
    </row>
    <row r="3" spans="1:10" outlineLevel="1" x14ac:dyDescent="0.25">
      <c r="A3" s="61">
        <v>45499</v>
      </c>
      <c r="B3" s="63" t="s">
        <v>60</v>
      </c>
      <c r="C3" s="63" t="s">
        <v>26</v>
      </c>
      <c r="D3" s="63" t="s">
        <v>61</v>
      </c>
      <c r="E3" s="58">
        <v>666348</v>
      </c>
      <c r="F3" s="60" t="s">
        <v>28</v>
      </c>
      <c r="G3" s="58">
        <v>53308</v>
      </c>
      <c r="H3" s="58">
        <f>+E3+G3</f>
        <v>719656</v>
      </c>
      <c r="I3" s="63" t="s">
        <v>29</v>
      </c>
      <c r="J3" s="63" t="s">
        <v>30</v>
      </c>
    </row>
    <row r="4" spans="1:10" x14ac:dyDescent="0.25">
      <c r="A4" s="61">
        <v>45504</v>
      </c>
      <c r="B4" s="63"/>
      <c r="C4" s="63"/>
      <c r="D4" s="55" t="s">
        <v>63</v>
      </c>
      <c r="E4" s="58">
        <v>-26242</v>
      </c>
      <c r="F4" s="60" t="s">
        <v>28</v>
      </c>
      <c r="G4" s="58">
        <v>-2099</v>
      </c>
      <c r="H4" s="58">
        <f>+E4+G4</f>
        <v>-28341</v>
      </c>
      <c r="I4" s="63"/>
      <c r="J4" s="63"/>
    </row>
    <row r="5" spans="1:10" x14ac:dyDescent="0.25">
      <c r="A5" s="51" t="s">
        <v>54</v>
      </c>
      <c r="E5" s="52">
        <f>+SUM(E2:E4)</f>
        <v>2597918</v>
      </c>
      <c r="G5" s="52">
        <f>+SUM(G2:G4)</f>
        <v>207834</v>
      </c>
      <c r="H5" s="52">
        <f>+SUM(H2:H4)</f>
        <v>2805752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/>
  </sheetViews>
  <sheetFormatPr defaultColWidth="9.140625" defaultRowHeight="15" outlineLevelRow="1" x14ac:dyDescent="0.25"/>
  <cols>
    <col min="1" max="1" width="14.28515625" style="57" customWidth="1"/>
    <col min="2" max="3" width="11.42578125" customWidth="1"/>
    <col min="4" max="4" width="57.140625" customWidth="1"/>
    <col min="5" max="5" width="17.140625" style="53" customWidth="1"/>
    <col min="6" max="6" width="11.42578125" customWidth="1"/>
    <col min="7" max="8" width="15.7109375" style="53" customWidth="1"/>
    <col min="9" max="9" width="50" customWidth="1"/>
    <col min="10" max="10" width="21.42578125" customWidth="1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53</v>
      </c>
      <c r="I1" s="45" t="s">
        <v>23</v>
      </c>
      <c r="J1" s="45" t="s">
        <v>24</v>
      </c>
    </row>
    <row r="2" spans="1:10" outlineLevel="1" x14ac:dyDescent="0.25">
      <c r="A2" s="61">
        <v>45460</v>
      </c>
      <c r="B2" s="59" t="s">
        <v>56</v>
      </c>
      <c r="C2" s="59" t="s">
        <v>26</v>
      </c>
      <c r="D2" s="59" t="s">
        <v>27</v>
      </c>
      <c r="E2" s="58">
        <v>5057402</v>
      </c>
      <c r="F2" s="60" t="s">
        <v>28</v>
      </c>
      <c r="G2" s="58">
        <v>404592</v>
      </c>
      <c r="H2" s="49">
        <f>+E2+G2</f>
        <v>5461994</v>
      </c>
      <c r="I2" s="63" t="s">
        <v>29</v>
      </c>
      <c r="J2" s="63" t="s">
        <v>30</v>
      </c>
    </row>
    <row r="3" spans="1:10" outlineLevel="1" x14ac:dyDescent="0.25">
      <c r="A3" s="47">
        <v>45473</v>
      </c>
      <c r="B3" s="55"/>
      <c r="C3" s="55"/>
      <c r="D3" s="55" t="s">
        <v>57</v>
      </c>
      <c r="E3" s="49">
        <v>-50574.074074074073</v>
      </c>
      <c r="F3" s="50" t="s">
        <v>28</v>
      </c>
      <c r="G3" s="49">
        <f>+E3*F3</f>
        <v>-4045.9259259259261</v>
      </c>
      <c r="H3" s="49">
        <v>-54620</v>
      </c>
      <c r="I3" s="48" t="s">
        <v>29</v>
      </c>
      <c r="J3" s="48" t="s">
        <v>30</v>
      </c>
    </row>
    <row r="4" spans="1:10" x14ac:dyDescent="0.25">
      <c r="A4" s="51" t="s">
        <v>31</v>
      </c>
      <c r="E4" s="52">
        <f>SUM(E2:E3)</f>
        <v>5006827.9259259263</v>
      </c>
      <c r="G4" s="52">
        <f>SUM(G2:G3)</f>
        <v>400546.0740740741</v>
      </c>
      <c r="H4" s="52">
        <f>SUM(H2:H3)</f>
        <v>5407374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outlinePr summaryBelow="0"/>
  </sheetPr>
  <dimension ref="A1:J5"/>
  <sheetViews>
    <sheetView zoomScaleNormal="100" workbookViewId="0">
      <selection activeCell="E4" sqref="E4"/>
    </sheetView>
  </sheetViews>
  <sheetFormatPr defaultColWidth="9.140625" defaultRowHeight="15" outlineLevelRow="1" x14ac:dyDescent="0.25"/>
  <cols>
    <col min="1" max="1" width="14.28515625" style="57" customWidth="1"/>
    <col min="2" max="3" width="11.42578125" customWidth="1"/>
    <col min="4" max="4" width="57.140625" customWidth="1"/>
    <col min="5" max="5" width="17.140625" style="53" customWidth="1"/>
    <col min="6" max="6" width="11.42578125" customWidth="1"/>
    <col min="7" max="8" width="15.7109375" style="53" customWidth="1"/>
    <col min="9" max="9" width="50" customWidth="1"/>
    <col min="10" max="10" width="21.42578125" customWidth="1"/>
  </cols>
  <sheetData>
    <row r="1" spans="1:10" ht="24.75" customHeight="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53</v>
      </c>
      <c r="I1" s="45" t="s">
        <v>23</v>
      </c>
      <c r="J1" s="45" t="s">
        <v>24</v>
      </c>
    </row>
    <row r="2" spans="1:10" outlineLevel="1" x14ac:dyDescent="0.25">
      <c r="A2" s="47">
        <v>45421</v>
      </c>
      <c r="B2" s="48" t="s">
        <v>48</v>
      </c>
      <c r="C2" s="48" t="s">
        <v>26</v>
      </c>
      <c r="D2" s="48" t="s">
        <v>49</v>
      </c>
      <c r="E2" s="49">
        <v>2322136</v>
      </c>
      <c r="F2" s="50" t="s">
        <v>28</v>
      </c>
      <c r="G2" s="49">
        <v>185771</v>
      </c>
      <c r="H2" s="49">
        <f>+E2+G2</f>
        <v>2507907</v>
      </c>
      <c r="I2" s="48" t="s">
        <v>29</v>
      </c>
      <c r="J2" s="48" t="s">
        <v>30</v>
      </c>
    </row>
    <row r="3" spans="1:10" outlineLevel="1" x14ac:dyDescent="0.25">
      <c r="A3" s="47">
        <v>45427</v>
      </c>
      <c r="B3" s="48" t="s">
        <v>50</v>
      </c>
      <c r="C3" s="48" t="s">
        <v>26</v>
      </c>
      <c r="D3" s="48" t="s">
        <v>51</v>
      </c>
      <c r="E3" s="49">
        <v>1106934</v>
      </c>
      <c r="F3" s="50" t="s">
        <v>28</v>
      </c>
      <c r="G3" s="49">
        <v>88555</v>
      </c>
      <c r="H3" s="49">
        <f>+E3+G3</f>
        <v>1195489</v>
      </c>
      <c r="I3" s="48" t="s">
        <v>29</v>
      </c>
      <c r="J3" s="48" t="s">
        <v>30</v>
      </c>
    </row>
    <row r="4" spans="1:10" outlineLevel="1" x14ac:dyDescent="0.25">
      <c r="A4" s="47">
        <v>45443</v>
      </c>
      <c r="B4" s="55"/>
      <c r="C4" s="55"/>
      <c r="D4" s="55" t="s">
        <v>55</v>
      </c>
      <c r="E4" s="49">
        <v>-34290.703703703701</v>
      </c>
      <c r="F4" s="50" t="s">
        <v>28</v>
      </c>
      <c r="G4" s="49">
        <v>-2743.2562962962961</v>
      </c>
      <c r="H4" s="49">
        <v>-37033.96</v>
      </c>
      <c r="I4" s="48" t="s">
        <v>29</v>
      </c>
      <c r="J4" s="48" t="s">
        <v>30</v>
      </c>
    </row>
    <row r="5" spans="1:10" x14ac:dyDescent="0.25">
      <c r="A5" s="51" t="s">
        <v>54</v>
      </c>
      <c r="E5" s="52">
        <f>SUM(E2:E4)</f>
        <v>3394779.2962962962</v>
      </c>
      <c r="G5" s="52">
        <f t="shared" ref="G5" si="0">SUM(G2:G4)</f>
        <v>271582.74370370369</v>
      </c>
      <c r="H5" s="52">
        <f>SUM(H2:H4)</f>
        <v>3666362.04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6"/>
  <sheetViews>
    <sheetView workbookViewId="0">
      <selection activeCell="E4" sqref="E4"/>
    </sheetView>
  </sheetViews>
  <sheetFormatPr defaultRowHeight="15" x14ac:dyDescent="0.25"/>
  <cols>
    <col min="1" max="1" width="12.7109375" customWidth="1"/>
    <col min="2" max="2" width="13.5703125" customWidth="1"/>
    <col min="3" max="3" width="12.5703125" customWidth="1"/>
    <col min="4" max="4" width="53.28515625" bestFit="1" customWidth="1"/>
    <col min="5" max="5" width="16.7109375" customWidth="1"/>
    <col min="6" max="6" width="7.85546875" bestFit="1" customWidth="1"/>
    <col min="7" max="7" width="12.5703125" customWidth="1"/>
    <col min="8" max="8" width="13.28515625" customWidth="1"/>
    <col min="9" max="9" width="28.42578125" bestFit="1" customWidth="1"/>
    <col min="10" max="10" width="9.5703125" bestFit="1" customWidth="1"/>
  </cols>
  <sheetData>
    <row r="1" spans="1:10" ht="2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45385</v>
      </c>
      <c r="B2" s="48" t="s">
        <v>40</v>
      </c>
      <c r="C2" s="48" t="s">
        <v>26</v>
      </c>
      <c r="D2" s="48" t="s">
        <v>27</v>
      </c>
      <c r="E2" s="49">
        <v>2535374</v>
      </c>
      <c r="F2" s="50" t="s">
        <v>28</v>
      </c>
      <c r="G2" s="49">
        <v>202830</v>
      </c>
      <c r="H2" s="49">
        <f>+E2+G2</f>
        <v>2738204</v>
      </c>
      <c r="I2" s="48" t="s">
        <v>29</v>
      </c>
      <c r="J2" s="48" t="s">
        <v>30</v>
      </c>
    </row>
    <row r="3" spans="1:10" x14ac:dyDescent="0.25">
      <c r="A3" s="47">
        <v>45395</v>
      </c>
      <c r="B3" s="48" t="s">
        <v>41</v>
      </c>
      <c r="C3" s="48" t="s">
        <v>26</v>
      </c>
      <c r="D3" s="48" t="s">
        <v>42</v>
      </c>
      <c r="E3" s="49">
        <v>4197992</v>
      </c>
      <c r="F3" s="50" t="s">
        <v>28</v>
      </c>
      <c r="G3" s="49">
        <v>335839</v>
      </c>
      <c r="H3" s="49">
        <f t="shared" ref="H3:H4" si="0">+E3+G3</f>
        <v>4533831</v>
      </c>
      <c r="I3" s="48" t="s">
        <v>29</v>
      </c>
      <c r="J3" s="48" t="s">
        <v>30</v>
      </c>
    </row>
    <row r="4" spans="1:10" x14ac:dyDescent="0.25">
      <c r="A4" s="47">
        <v>45404</v>
      </c>
      <c r="B4" s="48" t="s">
        <v>43</v>
      </c>
      <c r="C4" s="48" t="s">
        <v>26</v>
      </c>
      <c r="D4" s="48" t="s">
        <v>27</v>
      </c>
      <c r="E4" s="49">
        <v>2375726</v>
      </c>
      <c r="F4" s="50" t="s">
        <v>28</v>
      </c>
      <c r="G4" s="49">
        <v>190058</v>
      </c>
      <c r="H4" s="49">
        <f t="shared" si="0"/>
        <v>2565784</v>
      </c>
      <c r="I4" s="48" t="s">
        <v>29</v>
      </c>
      <c r="J4" s="48" t="s">
        <v>30</v>
      </c>
    </row>
    <row r="5" spans="1:10" x14ac:dyDescent="0.25">
      <c r="A5" s="47">
        <v>45412</v>
      </c>
      <c r="B5" s="55"/>
      <c r="C5" s="55"/>
      <c r="D5" s="55" t="s">
        <v>45</v>
      </c>
      <c r="E5" s="49"/>
      <c r="F5" s="56"/>
      <c r="G5" s="49"/>
      <c r="H5" s="49">
        <v>-98378.19</v>
      </c>
      <c r="I5" s="48" t="s">
        <v>29</v>
      </c>
      <c r="J5" s="48" t="s">
        <v>30</v>
      </c>
    </row>
    <row r="6" spans="1:10" x14ac:dyDescent="0.25">
      <c r="A6" s="51" t="s">
        <v>44</v>
      </c>
      <c r="E6" s="52">
        <v>9109092</v>
      </c>
      <c r="G6" s="52">
        <v>728727</v>
      </c>
      <c r="H6" s="52">
        <f>SUM(H2:H5)</f>
        <v>9739440.8100000005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8"/>
  <sheetViews>
    <sheetView workbookViewId="0">
      <selection activeCell="E4" sqref="E4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21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39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45364</v>
      </c>
      <c r="B2" s="48"/>
      <c r="C2" s="48"/>
      <c r="D2" s="48" t="s">
        <v>37</v>
      </c>
      <c r="E2" s="49">
        <v>-353006</v>
      </c>
      <c r="F2" s="50" t="s">
        <v>28</v>
      </c>
      <c r="G2" s="49">
        <v>-28241</v>
      </c>
      <c r="H2" s="49">
        <f>+E2+G2</f>
        <v>-381247</v>
      </c>
      <c r="I2" s="48" t="s">
        <v>29</v>
      </c>
      <c r="J2" s="48" t="s">
        <v>30</v>
      </c>
    </row>
    <row r="3" spans="1:10" x14ac:dyDescent="0.25">
      <c r="A3" s="47">
        <v>45379</v>
      </c>
      <c r="B3" s="48"/>
      <c r="C3" s="48"/>
      <c r="D3" s="48" t="s">
        <v>38</v>
      </c>
      <c r="E3" s="49">
        <v>-1015972</v>
      </c>
      <c r="F3" s="50" t="s">
        <v>28</v>
      </c>
      <c r="G3" s="49">
        <v>-81278</v>
      </c>
      <c r="H3" s="49">
        <f>+E3+G3</f>
        <v>-1097250</v>
      </c>
      <c r="I3" s="48" t="s">
        <v>29</v>
      </c>
      <c r="J3" s="48" t="s">
        <v>30</v>
      </c>
    </row>
    <row r="4" spans="1:10" x14ac:dyDescent="0.25">
      <c r="A4" s="51" t="s">
        <v>31</v>
      </c>
      <c r="E4" s="52">
        <f>+SUM(E2:E3)</f>
        <v>-1368978</v>
      </c>
      <c r="G4" s="52">
        <f>+SUM(G2:G3)</f>
        <v>-109519</v>
      </c>
      <c r="H4" s="52">
        <f>+SUM(H2:H3)</f>
        <v>-1478497</v>
      </c>
    </row>
    <row r="8" spans="1:10" x14ac:dyDescent="0.25">
      <c r="H8" s="5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8"/>
  <sheetViews>
    <sheetView workbookViewId="0">
      <selection activeCell="E4" sqref="E4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31.5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45324</v>
      </c>
      <c r="B2" s="48" t="s">
        <v>34</v>
      </c>
      <c r="C2" s="48" t="s">
        <v>26</v>
      </c>
      <c r="D2" s="48" t="s">
        <v>27</v>
      </c>
      <c r="E2" s="49">
        <v>2299332</v>
      </c>
      <c r="F2" s="50" t="s">
        <v>28</v>
      </c>
      <c r="G2" s="49">
        <v>183947</v>
      </c>
      <c r="H2" s="49">
        <f>+E2+G2</f>
        <v>2483279</v>
      </c>
      <c r="I2" s="48" t="s">
        <v>29</v>
      </c>
      <c r="J2" s="48" t="s">
        <v>30</v>
      </c>
    </row>
    <row r="3" spans="1:10" x14ac:dyDescent="0.25">
      <c r="A3" s="47">
        <v>45351</v>
      </c>
      <c r="B3" s="48"/>
      <c r="C3" s="48"/>
      <c r="D3" s="48" t="s">
        <v>36</v>
      </c>
      <c r="E3" s="49"/>
      <c r="F3" s="50"/>
      <c r="G3" s="49"/>
      <c r="H3" s="49">
        <v>-24833</v>
      </c>
      <c r="I3" s="48" t="s">
        <v>29</v>
      </c>
      <c r="J3" s="48" t="s">
        <v>30</v>
      </c>
    </row>
    <row r="4" spans="1:10" x14ac:dyDescent="0.25">
      <c r="A4" s="51" t="s">
        <v>31</v>
      </c>
      <c r="E4" s="52">
        <f>+SUM(E2:E3)</f>
        <v>2299332</v>
      </c>
      <c r="G4" s="52">
        <f>+SUM(G2:G3)</f>
        <v>183947</v>
      </c>
      <c r="H4" s="52">
        <f>+SUM(H2:H3)</f>
        <v>2458446</v>
      </c>
    </row>
    <row r="8" spans="1:10" x14ac:dyDescent="0.25">
      <c r="H8" s="5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J4"/>
  <sheetViews>
    <sheetView workbookViewId="0">
      <selection activeCell="E4" sqref="E4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31.5" x14ac:dyDescent="0.25">
      <c r="A1" s="44" t="s">
        <v>16</v>
      </c>
      <c r="B1" s="45" t="s">
        <v>17</v>
      </c>
      <c r="C1" s="45" t="s">
        <v>18</v>
      </c>
      <c r="D1" s="45" t="s">
        <v>19</v>
      </c>
      <c r="E1" s="46" t="s">
        <v>20</v>
      </c>
      <c r="F1" s="45" t="s">
        <v>21</v>
      </c>
      <c r="G1" s="46" t="s">
        <v>22</v>
      </c>
      <c r="H1" s="46" t="s">
        <v>32</v>
      </c>
      <c r="I1" s="45" t="s">
        <v>23</v>
      </c>
      <c r="J1" s="45" t="s">
        <v>24</v>
      </c>
    </row>
    <row r="2" spans="1:10" x14ac:dyDescent="0.25">
      <c r="A2" s="47">
        <v>45309</v>
      </c>
      <c r="B2" s="48" t="s">
        <v>25</v>
      </c>
      <c r="C2" s="48" t="s">
        <v>26</v>
      </c>
      <c r="D2" s="48" t="s">
        <v>27</v>
      </c>
      <c r="E2" s="49">
        <v>2288633</v>
      </c>
      <c r="F2" s="50" t="s">
        <v>28</v>
      </c>
      <c r="G2" s="49">
        <v>183091</v>
      </c>
      <c r="H2" s="49">
        <f>+E2+G2</f>
        <v>2471724</v>
      </c>
      <c r="I2" s="48" t="s">
        <v>29</v>
      </c>
      <c r="J2" s="48" t="s">
        <v>30</v>
      </c>
    </row>
    <row r="3" spans="1:10" x14ac:dyDescent="0.25">
      <c r="A3" s="47">
        <v>45322</v>
      </c>
      <c r="B3" s="48"/>
      <c r="C3" s="48"/>
      <c r="D3" s="48" t="s">
        <v>33</v>
      </c>
      <c r="E3" s="49"/>
      <c r="F3" s="50"/>
      <c r="G3" s="49"/>
      <c r="H3" s="49">
        <v>-24717</v>
      </c>
      <c r="I3" s="48" t="s">
        <v>29</v>
      </c>
      <c r="J3" s="48" t="s">
        <v>30</v>
      </c>
    </row>
    <row r="4" spans="1:10" x14ac:dyDescent="0.25">
      <c r="A4" s="51" t="s">
        <v>31</v>
      </c>
      <c r="E4" s="52">
        <f>+SUM(E2:E3)</f>
        <v>2288633</v>
      </c>
      <c r="G4" s="52">
        <f>+SUM(G2:G3)</f>
        <v>183091</v>
      </c>
      <c r="H4" s="52">
        <f>+SUM(H2:H3)</f>
        <v>2447007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Công nợ</vt:lpstr>
      <vt:lpstr>T08</vt:lpstr>
      <vt:lpstr>T07</vt:lpstr>
      <vt:lpstr>T06</vt:lpstr>
      <vt:lpstr>T05</vt:lpstr>
      <vt:lpstr>T04</vt:lpstr>
      <vt:lpstr>T03</vt:lpstr>
      <vt:lpstr>T02</vt:lpstr>
      <vt:lpstr>T01</vt:lpstr>
      <vt:lpstr>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PC-NEW</dc:creator>
  <cp:lastModifiedBy>Admin</cp:lastModifiedBy>
  <dcterms:created xsi:type="dcterms:W3CDTF">2022-11-07T04:28:59Z</dcterms:created>
  <dcterms:modified xsi:type="dcterms:W3CDTF">2024-09-07T10:48:16Z</dcterms:modified>
</cp:coreProperties>
</file>