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xr:revisionPtr revIDLastSave="0" documentId="13_ncr:1_{87915716-93D2-4B03-9063-9919A1F3DC1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" sheetId="4" r:id="rId1"/>
    <sheet name="Chi tiết công nợ" sheetId="24" state="hidden" r:id="rId2"/>
    <sheet name="T12.25" sheetId="34" r:id="rId3"/>
    <sheet name="T11.25" sheetId="33" r:id="rId4"/>
    <sheet name="T10.25" sheetId="32" r:id="rId5"/>
    <sheet name="T09.25" sheetId="31" r:id="rId6"/>
    <sheet name="T08.25" sheetId="30" r:id="rId7"/>
    <sheet name="T07.25" sheetId="29" r:id="rId8"/>
    <sheet name="T06.25" sheetId="28" r:id="rId9"/>
    <sheet name="T05.25" sheetId="27" r:id="rId10"/>
    <sheet name="T04.25" sheetId="26" r:id="rId11"/>
    <sheet name="T03.25" sheetId="25" r:id="rId12"/>
    <sheet name="T02.25" sheetId="23" r:id="rId13"/>
    <sheet name="T01.25" sheetId="22" r:id="rId14"/>
    <sheet name="T12" sheetId="21" state="hidden" r:id="rId15"/>
    <sheet name="T11" sheetId="20" state="hidden" r:id="rId16"/>
    <sheet name="T10" sheetId="19" state="hidden" r:id="rId17"/>
    <sheet name="T09" sheetId="18" state="hidden" r:id="rId18"/>
    <sheet name="T08" sheetId="17" state="hidden" r:id="rId19"/>
    <sheet name="T07" sheetId="16" r:id="rId20"/>
    <sheet name="T06" sheetId="15" state="hidden" r:id="rId21"/>
    <sheet name="T05" sheetId="14" state="hidden" r:id="rId22"/>
    <sheet name="T04" sheetId="12" state="hidden" r:id="rId23"/>
    <sheet name="T03" sheetId="11" state="hidden" r:id="rId24"/>
    <sheet name="T02" sheetId="9" state="hidden" r:id="rId25"/>
    <sheet name="T01" sheetId="8" state="hidden" r:id="rId26"/>
    <sheet name="CK" sheetId="7" state="hidden" r:id="rId27"/>
  </sheets>
  <definedNames>
    <definedName name="_xlnm._FilterDatabase" localSheetId="13" hidden="1">'T01.25'!$A$1:$J$10</definedName>
    <definedName name="_xlnm._FilterDatabase" localSheetId="12" hidden="1">'T02.25'!$A$1:$J$13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34" l="1"/>
  <c r="E7" i="34"/>
  <c r="H7" i="34" s="1"/>
  <c r="H6" i="34"/>
  <c r="H5" i="34"/>
  <c r="H4" i="34"/>
  <c r="H3" i="34"/>
  <c r="H2" i="34"/>
  <c r="H8" i="34" l="1"/>
  <c r="G12" i="33" l="1"/>
  <c r="E12" i="33"/>
  <c r="H3" i="33"/>
  <c r="H4" i="33"/>
  <c r="H5" i="33"/>
  <c r="H6" i="33"/>
  <c r="H7" i="33"/>
  <c r="H8" i="33"/>
  <c r="H9" i="33"/>
  <c r="H11" i="33"/>
  <c r="H10" i="33"/>
  <c r="H2" i="33"/>
  <c r="E3" i="31"/>
  <c r="H12" i="33" l="1"/>
  <c r="H13" i="33" s="1"/>
  <c r="G6" i="32"/>
  <c r="E6" i="32"/>
  <c r="H6" i="32" s="1"/>
  <c r="H3" i="32"/>
  <c r="H4" i="32"/>
  <c r="H5" i="32"/>
  <c r="H2" i="32"/>
  <c r="H2" i="31"/>
  <c r="H7" i="32" l="1"/>
  <c r="G3" i="31"/>
  <c r="H3" i="31" s="1"/>
  <c r="H4" i="31" s="1"/>
  <c r="E6" i="30"/>
  <c r="G6" i="30" s="1"/>
  <c r="H6" i="30" l="1"/>
  <c r="H7" i="30" s="1"/>
  <c r="F34" i="4" l="1"/>
  <c r="E5" i="29" l="1"/>
  <c r="G5" i="29" l="1"/>
  <c r="H5" i="29" s="1"/>
  <c r="H6" i="29" s="1"/>
  <c r="E44" i="24" l="1"/>
  <c r="H43" i="24"/>
  <c r="H42" i="24"/>
  <c r="E4" i="28"/>
  <c r="G4" i="28" s="1"/>
  <c r="H3" i="28"/>
  <c r="H2" i="28"/>
  <c r="G44" i="24" l="1"/>
  <c r="H44" i="24" s="1"/>
  <c r="H45" i="24" s="1"/>
  <c r="H4" i="28"/>
  <c r="H5" i="28" s="1"/>
  <c r="B95" i="7"/>
  <c r="C94" i="7"/>
  <c r="C93" i="7"/>
  <c r="D94" i="7" s="1"/>
  <c r="E10" i="27"/>
  <c r="G10" i="27" s="1"/>
  <c r="H10" i="27" s="1"/>
  <c r="H3" i="27"/>
  <c r="H4" i="27"/>
  <c r="H5" i="27"/>
  <c r="H6" i="27"/>
  <c r="H7" i="27"/>
  <c r="H8" i="27"/>
  <c r="H9" i="27"/>
  <c r="H2" i="27"/>
  <c r="H11" i="27" s="1"/>
  <c r="C88" i="7" l="1"/>
  <c r="C87" i="7"/>
  <c r="D88" i="7" s="1"/>
  <c r="E11" i="26"/>
  <c r="H3" i="26"/>
  <c r="H10" i="26"/>
  <c r="H9" i="26"/>
  <c r="H8" i="26"/>
  <c r="H7" i="26"/>
  <c r="H6" i="26"/>
  <c r="H5" i="26"/>
  <c r="H4" i="26"/>
  <c r="H2" i="26"/>
  <c r="B89" i="7" l="1"/>
  <c r="G11" i="26"/>
  <c r="G12" i="26" s="1"/>
  <c r="E12" i="26"/>
  <c r="E10" i="25"/>
  <c r="G10" i="25" s="1"/>
  <c r="G11" i="25" s="1"/>
  <c r="C82" i="7"/>
  <c r="C81" i="7"/>
  <c r="B83" i="7" s="1"/>
  <c r="H9" i="25"/>
  <c r="H8" i="25"/>
  <c r="H7" i="25"/>
  <c r="H6" i="25"/>
  <c r="H5" i="25"/>
  <c r="H4" i="25"/>
  <c r="H3" i="25"/>
  <c r="H2" i="25"/>
  <c r="E12" i="23"/>
  <c r="E13" i="23"/>
  <c r="E11" i="25" l="1"/>
  <c r="H11" i="26"/>
  <c r="H12" i="26" s="1"/>
  <c r="H10" i="25"/>
  <c r="H11" i="25" s="1"/>
  <c r="D82" i="7"/>
  <c r="C76" i="7" l="1"/>
  <c r="C75" i="7"/>
  <c r="D76" i="7" s="1"/>
  <c r="G12" i="23"/>
  <c r="G13" i="23" s="1"/>
  <c r="H6" i="23"/>
  <c r="H7" i="23"/>
  <c r="H8" i="23"/>
  <c r="H11" i="23"/>
  <c r="H10" i="23"/>
  <c r="H9" i="23"/>
  <c r="H5" i="23"/>
  <c r="H4" i="23"/>
  <c r="H3" i="23"/>
  <c r="H2" i="23"/>
  <c r="H12" i="23" l="1"/>
  <c r="H13" i="23" s="1"/>
  <c r="B77" i="7"/>
  <c r="C70" i="7"/>
  <c r="C69" i="7"/>
  <c r="B71" i="7" s="1"/>
  <c r="E9" i="22"/>
  <c r="E10" i="22" s="1"/>
  <c r="H3" i="22"/>
  <c r="H4" i="22"/>
  <c r="H5" i="22"/>
  <c r="H6" i="22"/>
  <c r="H7" i="22"/>
  <c r="H8" i="22"/>
  <c r="H2" i="22"/>
  <c r="D70" i="7" l="1"/>
  <c r="G9" i="22"/>
  <c r="C64" i="7"/>
  <c r="C63" i="7"/>
  <c r="D64" i="7" s="1"/>
  <c r="E6" i="21"/>
  <c r="H5" i="21"/>
  <c r="H4" i="21"/>
  <c r="H3" i="21"/>
  <c r="H2" i="21"/>
  <c r="H9" i="22" l="1"/>
  <c r="H10" i="22" s="1"/>
  <c r="G10" i="22"/>
  <c r="B65" i="7"/>
  <c r="G6" i="21"/>
  <c r="G7" i="21" s="1"/>
  <c r="E7" i="21"/>
  <c r="G8" i="20"/>
  <c r="H8" i="20" s="1"/>
  <c r="H9" i="20" s="1"/>
  <c r="E8" i="20"/>
  <c r="E9" i="20" s="1"/>
  <c r="C58" i="7"/>
  <c r="C57" i="7"/>
  <c r="B59" i="7" s="1"/>
  <c r="H7" i="20"/>
  <c r="H6" i="20"/>
  <c r="H5" i="20"/>
  <c r="H4" i="20"/>
  <c r="H3" i="20"/>
  <c r="H2" i="20"/>
  <c r="G9" i="20" l="1"/>
  <c r="H6" i="21"/>
  <c r="H7" i="21" s="1"/>
  <c r="D58" i="7"/>
  <c r="G11" i="19"/>
  <c r="E11" i="19"/>
  <c r="C52" i="7"/>
  <c r="C51" i="7"/>
  <c r="D52" i="7" s="1"/>
  <c r="H3" i="19"/>
  <c r="H11" i="19" s="1"/>
  <c r="H4" i="19"/>
  <c r="H5" i="19"/>
  <c r="H6" i="19"/>
  <c r="H7" i="19"/>
  <c r="H8" i="19"/>
  <c r="H9" i="19"/>
  <c r="H2" i="19"/>
  <c r="B53" i="7" l="1"/>
  <c r="G4" i="18" l="1"/>
  <c r="G5" i="18" s="1"/>
  <c r="E4" i="18"/>
  <c r="E5" i="18" s="1"/>
  <c r="C46" i="7"/>
  <c r="C45" i="7"/>
  <c r="B47" i="7" s="1"/>
  <c r="H4" i="18" l="1"/>
  <c r="H5" i="18"/>
  <c r="D46" i="7"/>
  <c r="H3" i="18"/>
  <c r="H2" i="18"/>
  <c r="H5" i="17" l="1"/>
  <c r="G6" i="17"/>
  <c r="E6" i="17"/>
  <c r="C40" i="7"/>
  <c r="C39" i="7"/>
  <c r="H3" i="17"/>
  <c r="H4" i="17"/>
  <c r="H2" i="17"/>
  <c r="H6" i="17" l="1"/>
  <c r="B41" i="7"/>
  <c r="D40" i="7"/>
  <c r="H4" i="16"/>
  <c r="G5" i="16"/>
  <c r="C34" i="7"/>
  <c r="C33" i="7"/>
  <c r="H3" i="16"/>
  <c r="H2" i="16"/>
  <c r="E5" i="16"/>
  <c r="B35" i="7" l="1"/>
  <c r="H5" i="16"/>
  <c r="D34" i="7"/>
  <c r="G3" i="15"/>
  <c r="G4" i="15" s="1"/>
  <c r="C28" i="7"/>
  <c r="C27" i="7"/>
  <c r="D28" i="7" s="1"/>
  <c r="E4" i="15"/>
  <c r="H2" i="15"/>
  <c r="H4" i="15" l="1"/>
  <c r="B29" i="7"/>
  <c r="E5" i="14"/>
  <c r="G5" i="14"/>
  <c r="H5" i="14"/>
  <c r="H3" i="14"/>
  <c r="H2" i="14"/>
  <c r="C22" i="7"/>
  <c r="C21" i="7"/>
  <c r="B23" i="7" s="1"/>
  <c r="D22" i="7" l="1"/>
  <c r="C16" i="7" l="1"/>
  <c r="C15" i="7"/>
  <c r="B17" i="7" s="1"/>
  <c r="H3" i="12"/>
  <c r="H4" i="12"/>
  <c r="H2" i="12"/>
  <c r="H6" i="12" s="1"/>
  <c r="D16" i="7" l="1"/>
  <c r="E20" i="4"/>
  <c r="H3" i="11"/>
  <c r="H2" i="11"/>
  <c r="G4" i="11"/>
  <c r="E4" i="11"/>
  <c r="D17" i="4"/>
  <c r="H4" i="11" l="1"/>
  <c r="C10" i="7"/>
  <c r="C9" i="7"/>
  <c r="B11" i="7" s="1"/>
  <c r="H2" i="9"/>
  <c r="G4" i="9"/>
  <c r="E4" i="9"/>
  <c r="H2" i="8"/>
  <c r="H4" i="8" s="1"/>
  <c r="G4" i="8"/>
  <c r="E4" i="8"/>
  <c r="H4" i="9" l="1"/>
  <c r="D10" i="7"/>
  <c r="G48" i="4" l="1"/>
  <c r="G49" i="4" s="1"/>
  <c r="C3" i="7" l="1"/>
  <c r="C4" i="7"/>
  <c r="D4" i="7" l="1"/>
  <c r="B5" i="7"/>
</calcChain>
</file>

<file path=xl/sharedStrings.xml><?xml version="1.0" encoding="utf-8"?>
<sst xmlns="http://schemas.openxmlformats.org/spreadsheetml/2006/main" count="1391" uniqueCount="238">
  <si>
    <t>Ngày tháng</t>
  </si>
  <si>
    <t>Nội dung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</si>
  <si>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</si>
  <si>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</si>
  <si>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</si>
  <si>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</si>
  <si>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</si>
  <si>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</si>
  <si>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</si>
  <si>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</si>
  <si>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</si>
  <si>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</si>
  <si>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</si>
  <si>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</si>
  <si>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</si>
  <si>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</si>
  <si>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</si>
  <si>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</si>
  <si>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</si>
  <si>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</si>
  <si>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</si>
  <si>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</si>
  <si>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</si>
  <si>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</si>
  <si>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</si>
  <si>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</si>
  <si>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</si>
  <si>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</si>
  <si>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</si>
  <si>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</si>
  <si>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</si>
  <si>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</si>
  <si>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</si>
  <si>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</si>
  <si>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</si>
  <si>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</si>
  <si>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</si>
  <si>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</si>
  <si>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</si>
  <si>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</si>
  <si>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</si>
  <si>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</si>
  <si>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</si>
  <si>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</si>
  <si>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</si>
  <si>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</si>
  <si>
    <t>00020755</t>
  </si>
  <si>
    <t>Farmers market 06QT - Quang Trung</t>
  </si>
  <si>
    <t>00022357</t>
  </si>
  <si>
    <t>FM4 99 Hoàng Hoa Thám</t>
  </si>
  <si>
    <t>Tháng 5.24</t>
  </si>
  <si>
    <t>Tổng tiền</t>
  </si>
  <si>
    <t>Số dòng = 3</t>
  </si>
  <si>
    <t>Hỗ trợ chi phí trưng bày + quảng cáo tháng 05.2024</t>
  </si>
  <si>
    <t>00029283</t>
  </si>
  <si>
    <t>Hỗ trợ chi phí trưng bày + quảng cáo tháng 06.2024</t>
  </si>
  <si>
    <t>Tháng 6.24</t>
  </si>
  <si>
    <t>00032211</t>
  </si>
  <si>
    <t>00038105</t>
  </si>
  <si>
    <t>FM5 104 Hai Bà Trưng</t>
  </si>
  <si>
    <t>Tháng 7.24</t>
  </si>
  <si>
    <t>Hỗ trợ chi phí trưng bày + quảng cáo tháng 07.2024</t>
  </si>
  <si>
    <t>Số dư đầu kỳ</t>
  </si>
  <si>
    <t>Thanh toán công nợ</t>
  </si>
  <si>
    <t>00040703</t>
  </si>
  <si>
    <t>00045038</t>
  </si>
  <si>
    <t>00046772</t>
  </si>
  <si>
    <t>Tháng 8.24</t>
  </si>
  <si>
    <t>Hỗ trợ chi phí trưng bày + quảng cáo tháng 08.2024</t>
  </si>
  <si>
    <t>00048694</t>
  </si>
  <si>
    <t>00049884</t>
  </si>
  <si>
    <t>Tháng 9.24</t>
  </si>
  <si>
    <t>Hỗ trợ chi phí trưng bày + quảng cáo tháng 09.2024</t>
  </si>
  <si>
    <t>00055182</t>
  </si>
  <si>
    <t>Farmers market FM07 - An Phú, Shophouse W37-W38-W39 Lumiere Riverside, ĐƠN KHAI TRUONG CK 10%</t>
  </si>
  <si>
    <t>00055579</t>
  </si>
  <si>
    <t>00056955</t>
  </si>
  <si>
    <t>Farmers market FM07 - An Phú, Shophouse W37-W38-W39 Lumiere Riverside</t>
  </si>
  <si>
    <t>00057200</t>
  </si>
  <si>
    <t>00057513</t>
  </si>
  <si>
    <t>00057563</t>
  </si>
  <si>
    <t>00060824</t>
  </si>
  <si>
    <t>FM3 486 Nguyễn Thị Thập</t>
  </si>
  <si>
    <t>00060825</t>
  </si>
  <si>
    <t>Tháng 10.24</t>
  </si>
  <si>
    <t>Hỗ trợ chi phí trưng bày + quảng cáo tháng 10.2024</t>
  </si>
  <si>
    <t>00061934</t>
  </si>
  <si>
    <t>00062335</t>
  </si>
  <si>
    <t>00062351</t>
  </si>
  <si>
    <t>00063169</t>
  </si>
  <si>
    <t>00063183</t>
  </si>
  <si>
    <t>Dark Store 03 - Võ Thành Trang Tân Binh</t>
  </si>
  <si>
    <t>00065153</t>
  </si>
  <si>
    <t>Tháng 11.24</t>
  </si>
  <si>
    <t>Hỗ trợ chi phí trưng bày + quảng cáo tháng 11.2024</t>
  </si>
  <si>
    <t>00071033</t>
  </si>
  <si>
    <t>00071630</t>
  </si>
  <si>
    <t>FM1 496 Nguyễn Thị Minh Khai</t>
  </si>
  <si>
    <t>00073427</t>
  </si>
  <si>
    <t>00074559</t>
  </si>
  <si>
    <t>Hỗ trợ chi phí trưng bày + quảng cáo tháng 12.2024</t>
  </si>
  <si>
    <t>Tháng 12.24</t>
  </si>
  <si>
    <t>00001484</t>
  </si>
  <si>
    <t>1C25TNN</t>
  </si>
  <si>
    <t>00001834</t>
  </si>
  <si>
    <t>00001839</t>
  </si>
  <si>
    <t>00002598</t>
  </si>
  <si>
    <t>00004694</t>
  </si>
  <si>
    <t>00004733</t>
  </si>
  <si>
    <t>00006522</t>
  </si>
  <si>
    <t>Tháng 01.25</t>
  </si>
  <si>
    <t>Hỗ trợ chi phí trưng bày + quảng cáo tháng 01.2025</t>
  </si>
  <si>
    <t>00007866</t>
  </si>
  <si>
    <t>00007870</t>
  </si>
  <si>
    <t>00010782</t>
  </si>
  <si>
    <t>00012495</t>
  </si>
  <si>
    <t>00013032</t>
  </si>
  <si>
    <t>00013056</t>
  </si>
  <si>
    <t>00013057</t>
  </si>
  <si>
    <t>00013059</t>
  </si>
  <si>
    <t>00013904</t>
  </si>
  <si>
    <t>00013905</t>
  </si>
  <si>
    <t>FM2 123 Phan Xích Long</t>
  </si>
  <si>
    <t>Hỗ trợ chi phí trưng bày + quảng cáo tháng 02.2025</t>
  </si>
  <si>
    <t>Tháng 02.25</t>
  </si>
  <si>
    <t>00014193</t>
  </si>
  <si>
    <t>00014206</t>
  </si>
  <si>
    <t>00017218</t>
  </si>
  <si>
    <t>00017534</t>
  </si>
  <si>
    <t>00018492</t>
  </si>
  <si>
    <t>00018493</t>
  </si>
  <si>
    <t>00018809</t>
  </si>
  <si>
    <t>00020099</t>
  </si>
  <si>
    <t>Tháng 03.25</t>
  </si>
  <si>
    <t>Hỗ trợ chi phí trưng bày + quảng cáo tháng 03.2025</t>
  </si>
  <si>
    <t>00021722</t>
  </si>
  <si>
    <t>00021730</t>
  </si>
  <si>
    <t>00022008</t>
  </si>
  <si>
    <t>00022109</t>
  </si>
  <si>
    <t>00022149</t>
  </si>
  <si>
    <t>00023089</t>
  </si>
  <si>
    <t>00023542</t>
  </si>
  <si>
    <t>00024979</t>
  </si>
  <si>
    <t>00026759</t>
  </si>
  <si>
    <t>Hỗ trợ chi phí trưng bày + quảng cáo tháng 04.2025</t>
  </si>
  <si>
    <t>Tháng 04.25</t>
  </si>
  <si>
    <t>00028231</t>
  </si>
  <si>
    <t>00029289</t>
  </si>
  <si>
    <t>00029704</t>
  </si>
  <si>
    <t>00029941</t>
  </si>
  <si>
    <t>00029963</t>
  </si>
  <si>
    <t>00029964</t>
  </si>
  <si>
    <t>00031263</t>
  </si>
  <si>
    <t>00032058</t>
  </si>
  <si>
    <t>Hỗ trợ chi phí trưng bày + quảng cáo tháng 05.2025</t>
  </si>
  <si>
    <t>Tháng 05.25</t>
  </si>
  <si>
    <t>00037157</t>
  </si>
  <si>
    <t>PO-30368 - FM1 496 Nguyễn Thị Minh Khai</t>
  </si>
  <si>
    <t>00038319</t>
  </si>
  <si>
    <t>PO-30605 - FM4 99 Hoàng Hoa Thám</t>
  </si>
  <si>
    <t>Hỗ trợ chi phí trưng bày + quảng cáo tháng 06.2025</t>
  </si>
  <si>
    <t>Số tiền bán hàng (+VAT)</t>
  </si>
  <si>
    <t>00043951</t>
  </si>
  <si>
    <t>PO-35168 - FM1 496 Nguyễn Thị Minh Khai</t>
  </si>
  <si>
    <t>00043953</t>
  </si>
  <si>
    <t>PO-35113 - FM4 99 Hoàng Hoa Thám</t>
  </si>
  <si>
    <t>00045617</t>
  </si>
  <si>
    <t>PO-36440-00 - FM5 104 Hai Bà Trưng</t>
  </si>
  <si>
    <t>Hỗ trợ chi phí trưng bày + quảng cáo tháng 07.2025</t>
  </si>
  <si>
    <t>T01.2025</t>
  </si>
  <si>
    <t>T02.2025</t>
  </si>
  <si>
    <t>T03.2025</t>
  </si>
  <si>
    <t>T04.2025</t>
  </si>
  <si>
    <t>T05.2025</t>
  </si>
  <si>
    <t>T06.2025</t>
  </si>
  <si>
    <t>T07.2025</t>
  </si>
  <si>
    <t>T08.2025</t>
  </si>
  <si>
    <t>Bán hàng</t>
  </si>
  <si>
    <t>Hàng trả</t>
  </si>
  <si>
    <t>Hỗ trợ</t>
  </si>
  <si>
    <t>Tổng hỗ trợ</t>
  </si>
  <si>
    <t>00050887</t>
  </si>
  <si>
    <t>PO-40014 - FM4 99 Hoàng Hoa Thám</t>
  </si>
  <si>
    <t>00050890</t>
  </si>
  <si>
    <t>PO-40017 - Farmers market 06QT - Quang Trung</t>
  </si>
  <si>
    <t>00052484</t>
  </si>
  <si>
    <t>PO-41405 - FM1 496 Nguyễn Thị Minh Khai</t>
  </si>
  <si>
    <t>00054245</t>
  </si>
  <si>
    <t>PO-42564 - FM5 104 Hai Bà Trưng</t>
  </si>
  <si>
    <t>Hỗ trợ chi phí trưng bày + quảng cáo tháng 08.2025</t>
  </si>
  <si>
    <t>T09.2025</t>
  </si>
  <si>
    <t>Hỗ trợ chi phí trưng bày + quảng cáo tháng 09.2025</t>
  </si>
  <si>
    <t>00057915</t>
  </si>
  <si>
    <t>PO-45012 - FM5 104 Hai Bà Trưng</t>
  </si>
  <si>
    <t>T10.2025</t>
  </si>
  <si>
    <t>00063947</t>
  </si>
  <si>
    <t>PO-49023 - Farmers market DC01 - Nơ Trang Long</t>
  </si>
  <si>
    <t>00065488</t>
  </si>
  <si>
    <t>PO-49952 - Farmers market DC01 - Nơ Trang Long</t>
  </si>
  <si>
    <t>00067125</t>
  </si>
  <si>
    <t>po-51352 - Farmers market DC01 - Nơ Trang Long</t>
  </si>
  <si>
    <t>00069291</t>
  </si>
  <si>
    <t>PO-52929 - FM5 104 Hai Bà Trưng</t>
  </si>
  <si>
    <t>Hỗ trợ chi phí trưng bày + quảng cáo tháng 10.2025</t>
  </si>
  <si>
    <t>00072911</t>
  </si>
  <si>
    <t>PO-54858 - FM3 486 Nguyễn Thị Thập</t>
  </si>
  <si>
    <t>00072912</t>
  </si>
  <si>
    <t>PO-54860 - FM5 104 Hai Bà Trưng</t>
  </si>
  <si>
    <t>00072913</t>
  </si>
  <si>
    <t>PO-54856 - FM1 496 Nguyễn Thị Minh Khai</t>
  </si>
  <si>
    <t>00072916</t>
  </si>
  <si>
    <t>PO-54857 - FM2 123 Phan Xích Long</t>
  </si>
  <si>
    <t>00072917</t>
  </si>
  <si>
    <t>PO-54859 - FM4 99 Hoàng Hoa Thám</t>
  </si>
  <si>
    <t>00072920</t>
  </si>
  <si>
    <t>PO-54862 - Farmers market FM07 - An Phú, Shophouse W37-W38-W39 Lumiere Riverside</t>
  </si>
  <si>
    <t>00072921</t>
  </si>
  <si>
    <t>PO-54861 - Farmers market 06QT - Quang Trung</t>
  </si>
  <si>
    <t>00076868</t>
  </si>
  <si>
    <t>PO-57912 - Farmers market DC01 - Nơ Trang Long</t>
  </si>
  <si>
    <t>00078519</t>
  </si>
  <si>
    <t>PO-59521 - Farmers market DC01 - Nơ Trang Long</t>
  </si>
  <si>
    <t>00078520</t>
  </si>
  <si>
    <t>PO-59247 - Farmers market DC01 - Nơ Trang Long</t>
  </si>
  <si>
    <t>Hỗ trợ chi phí trưng bày + quảng cáo tháng 11.2025</t>
  </si>
  <si>
    <t>T11.2025</t>
  </si>
  <si>
    <t>T12.2025</t>
  </si>
  <si>
    <t>00082276</t>
  </si>
  <si>
    <t>PO-62076 - Farmers market DC01 - Nơ Trang Long</t>
  </si>
  <si>
    <t>00082277</t>
  </si>
  <si>
    <t>PO-61802 - Farmers market DC01 - Nơ Trang Long</t>
  </si>
  <si>
    <t>00082368</t>
  </si>
  <si>
    <t>PO-62515 - FM1 496 Nguyễn Thị Minh Khai</t>
  </si>
  <si>
    <t>00085173</t>
  </si>
  <si>
    <t>PO-64205 - Farmers market DC01 - Nơ Trang Long</t>
  </si>
  <si>
    <t>00085933</t>
  </si>
  <si>
    <t>PO-64459 - Farmers market DC01 - Nơ Trang Long</t>
  </si>
  <si>
    <t>Hỗ trợ chi phí trưng bày + quảng cáo tháng 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</si>
</sst>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Arial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14" fontId="0" fillId="0" borderId="0" xfId="0" applyNumberFormat="1"/>
    <xf numFmtId="0" fontId="0" fillId="2" borderId="0" xfId="0" applyFill="1"/>
    <xf numFmtId="38" fontId="11" fillId="0" borderId="0" xfId="0" applyNumberFormat="1" applyFont="1" applyAlignment="1">
      <alignment horizontal="right" vertical="center"/>
    </xf>
    <xf numFmtId="38" fontId="11" fillId="5" borderId="0" xfId="0" applyNumberFormat="1" applyFont="1" applyFill="1" applyAlignment="1">
      <alignment horizontal="right" vertical="center"/>
    </xf>
    <xf numFmtId="14" fontId="11" fillId="0" borderId="0" xfId="0" applyNumberFormat="1" applyFont="1" applyAlignment="1">
      <alignment horizontal="center" vertical="center"/>
    </xf>
    <xf numFmtId="14" fontId="11" fillId="2" borderId="8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/>
    </xf>
    <xf numFmtId="38" fontId="11" fillId="2" borderId="8" xfId="0" applyNumberFormat="1" applyFont="1" applyFill="1" applyBorder="1" applyAlignment="1">
      <alignment horizontal="right" vertical="center"/>
    </xf>
    <xf numFmtId="0" fontId="11" fillId="2" borderId="8" xfId="0" applyFont="1" applyFill="1" applyBorder="1" applyAlignment="1">
      <alignment horizontal="right" vertical="center"/>
    </xf>
    <xf numFmtId="165" fontId="2" fillId="0" borderId="1" xfId="1" applyNumberFormat="1" applyFont="1" applyFill="1" applyBorder="1"/>
    <xf numFmtId="165" fontId="3" fillId="0" borderId="1" xfId="1" applyNumberFormat="1" applyFont="1" applyFill="1" applyBorder="1" applyAlignment="1">
      <alignment horizontal="left" vertical="center"/>
    </xf>
    <xf numFmtId="0" fontId="11" fillId="0" borderId="8" xfId="0" quotePrefix="1" applyFont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3"/>
  <sheetViews>
    <sheetView tabSelected="1" workbookViewId="0">
      <selection activeCell="B1" sqref="B1:G1"/>
    </sheetView>
  </sheetViews>
  <sheetFormatPr defaultColWidth="9.125" defaultRowHeight="15.75" x14ac:dyDescent="0.25"/>
  <cols>
    <col min="1" max="1" width="2.875" style="1" customWidth="1"/>
    <col min="2" max="2" width="15.25" style="2" customWidth="1"/>
    <col min="3" max="3" width="32" style="23" customWidth="1"/>
    <col min="4" max="4" width="19.25" style="26" customWidth="1"/>
    <col min="5" max="5" width="15" style="1" customWidth="1"/>
    <col min="6" max="6" width="18.25" style="1" customWidth="1"/>
    <col min="7" max="7" width="17.625" style="1" customWidth="1"/>
    <col min="8" max="8" width="9.125" style="1"/>
    <col min="9" max="9" width="12.75" style="1" bestFit="1" customWidth="1"/>
    <col min="10" max="10" width="9.125" style="1"/>
    <col min="11" max="11" width="12.75" style="1" bestFit="1" customWidth="1"/>
    <col min="12" max="12" width="11.625" style="1" bestFit="1" customWidth="1"/>
    <col min="13" max="16384" width="9.125" style="1"/>
  </cols>
  <sheetData>
    <row r="1" spans="2:11" ht="19.5" x14ac:dyDescent="0.3">
      <c r="B1" s="69" t="s">
        <v>6</v>
      </c>
      <c r="C1" s="69"/>
      <c r="D1" s="69"/>
      <c r="E1" s="69"/>
      <c r="F1" s="69"/>
      <c r="G1" s="69"/>
    </row>
    <row r="2" spans="2:11" s="5" customFormat="1" ht="31.5" x14ac:dyDescent="0.2">
      <c r="B2" s="3" t="s">
        <v>0</v>
      </c>
      <c r="C2" s="4" t="s">
        <v>1</v>
      </c>
      <c r="D2" s="4" t="s">
        <v>161</v>
      </c>
      <c r="E2" s="4" t="s">
        <v>2</v>
      </c>
      <c r="F2" s="4" t="s">
        <v>12</v>
      </c>
      <c r="G2" s="4" t="s">
        <v>45</v>
      </c>
    </row>
    <row r="3" spans="2:11" s="5" customFormat="1" x14ac:dyDescent="0.2">
      <c r="B3" s="38"/>
      <c r="C3" s="39" t="s">
        <v>62</v>
      </c>
      <c r="D3" s="40">
        <v>20280107.310000002</v>
      </c>
      <c r="E3" s="39"/>
      <c r="F3" s="39"/>
      <c r="G3" s="39"/>
      <c r="I3" s="43"/>
    </row>
    <row r="4" spans="2:11" x14ac:dyDescent="0.25">
      <c r="B4" s="32" t="s">
        <v>169</v>
      </c>
      <c r="C4" s="6" t="s">
        <v>177</v>
      </c>
      <c r="D4" s="7">
        <v>7261340</v>
      </c>
      <c r="E4" s="9"/>
      <c r="F4" s="8"/>
      <c r="G4" s="10"/>
      <c r="I4" s="43"/>
    </row>
    <row r="5" spans="2:11" x14ac:dyDescent="0.25">
      <c r="B5" s="32" t="s">
        <v>170</v>
      </c>
      <c r="C5" s="6" t="s">
        <v>177</v>
      </c>
      <c r="D5" s="7">
        <v>9694608</v>
      </c>
      <c r="E5" s="9"/>
      <c r="F5" s="8"/>
      <c r="G5" s="10"/>
      <c r="I5" s="43"/>
    </row>
    <row r="6" spans="2:11" x14ac:dyDescent="0.25">
      <c r="B6" s="32" t="s">
        <v>171</v>
      </c>
      <c r="C6" s="6" t="s">
        <v>177</v>
      </c>
      <c r="D6" s="7">
        <v>6339432</v>
      </c>
      <c r="E6" s="9"/>
      <c r="F6" s="8"/>
      <c r="G6" s="10"/>
      <c r="I6" s="43"/>
    </row>
    <row r="7" spans="2:11" x14ac:dyDescent="0.25">
      <c r="B7" s="32" t="s">
        <v>172</v>
      </c>
      <c r="C7" s="6" t="s">
        <v>177</v>
      </c>
      <c r="D7" s="7">
        <v>7033778</v>
      </c>
      <c r="E7" s="9"/>
      <c r="F7" s="8"/>
      <c r="G7" s="10"/>
      <c r="I7" s="43"/>
    </row>
    <row r="8" spans="2:11" x14ac:dyDescent="0.25">
      <c r="B8" s="32" t="s">
        <v>173</v>
      </c>
      <c r="C8" s="6" t="s">
        <v>177</v>
      </c>
      <c r="D8" s="7">
        <v>5381700</v>
      </c>
      <c r="E8" s="9"/>
      <c r="F8" s="8"/>
      <c r="G8" s="10"/>
      <c r="I8" s="43"/>
    </row>
    <row r="9" spans="2:11" x14ac:dyDescent="0.25">
      <c r="B9" s="32" t="s">
        <v>174</v>
      </c>
      <c r="C9" s="6" t="s">
        <v>177</v>
      </c>
      <c r="D9" s="7">
        <v>1548366</v>
      </c>
      <c r="E9" s="9"/>
      <c r="F9" s="8"/>
      <c r="G9" s="10"/>
      <c r="I9" s="43"/>
    </row>
    <row r="10" spans="2:11" x14ac:dyDescent="0.25">
      <c r="B10" s="32" t="s">
        <v>175</v>
      </c>
      <c r="C10" s="6" t="s">
        <v>177</v>
      </c>
      <c r="D10" s="7">
        <v>2138438</v>
      </c>
      <c r="E10" s="9"/>
      <c r="F10" s="8"/>
      <c r="G10" s="10"/>
      <c r="I10" s="43"/>
    </row>
    <row r="11" spans="2:11" x14ac:dyDescent="0.25">
      <c r="B11" s="32" t="s">
        <v>176</v>
      </c>
      <c r="C11" s="6" t="s">
        <v>177</v>
      </c>
      <c r="D11" s="7">
        <v>3313522</v>
      </c>
      <c r="E11" s="9"/>
      <c r="F11" s="8"/>
      <c r="G11" s="10"/>
      <c r="I11" s="43"/>
    </row>
    <row r="12" spans="2:11" x14ac:dyDescent="0.25">
      <c r="B12" s="32" t="s">
        <v>190</v>
      </c>
      <c r="C12" s="6" t="s">
        <v>177</v>
      </c>
      <c r="D12" s="7">
        <v>667516</v>
      </c>
      <c r="E12" s="9"/>
      <c r="F12" s="8"/>
      <c r="G12" s="10"/>
      <c r="I12" s="43"/>
    </row>
    <row r="13" spans="2:11" x14ac:dyDescent="0.25">
      <c r="B13" s="32" t="s">
        <v>194</v>
      </c>
      <c r="C13" s="6" t="s">
        <v>177</v>
      </c>
      <c r="D13" s="7">
        <v>3512725</v>
      </c>
      <c r="E13" s="9"/>
      <c r="F13" s="8"/>
      <c r="G13" s="10"/>
      <c r="I13" s="43"/>
    </row>
    <row r="14" spans="2:11" x14ac:dyDescent="0.25">
      <c r="B14" s="32" t="s">
        <v>225</v>
      </c>
      <c r="C14" s="6" t="s">
        <v>177</v>
      </c>
      <c r="D14" s="7">
        <v>6379614</v>
      </c>
      <c r="E14" s="9"/>
      <c r="F14" s="8"/>
      <c r="G14" s="10"/>
      <c r="I14" s="43"/>
    </row>
    <row r="15" spans="2:11" x14ac:dyDescent="0.25">
      <c r="B15" s="32" t="s">
        <v>226</v>
      </c>
      <c r="C15" s="6" t="s">
        <v>177</v>
      </c>
      <c r="D15" s="7">
        <v>2994573</v>
      </c>
      <c r="E15" s="9"/>
      <c r="F15" s="8"/>
      <c r="G15" s="10"/>
      <c r="I15" s="43"/>
    </row>
    <row r="16" spans="2:11" x14ac:dyDescent="0.25">
      <c r="B16" s="32"/>
      <c r="C16" s="6"/>
      <c r="D16" s="7"/>
      <c r="E16" s="9"/>
      <c r="F16" s="42"/>
      <c r="G16" s="10"/>
      <c r="K16" s="41"/>
    </row>
    <row r="17" spans="2:11" x14ac:dyDescent="0.25">
      <c r="B17" s="70" t="s">
        <v>3</v>
      </c>
      <c r="C17" s="71"/>
      <c r="D17" s="13">
        <f>SUM(D4:D16)</f>
        <v>56265612</v>
      </c>
      <c r="E17" s="13"/>
      <c r="F17" s="13"/>
      <c r="G17" s="14"/>
      <c r="K17" s="41"/>
    </row>
    <row r="18" spans="2:11" x14ac:dyDescent="0.25">
      <c r="B18" s="32"/>
      <c r="C18" s="6" t="s">
        <v>178</v>
      </c>
      <c r="D18" s="28"/>
      <c r="E18" s="67">
        <v>0</v>
      </c>
      <c r="F18" s="30"/>
      <c r="G18" s="31"/>
      <c r="I18" s="41"/>
      <c r="K18" s="41"/>
    </row>
    <row r="19" spans="2:11" x14ac:dyDescent="0.25">
      <c r="B19" s="27"/>
      <c r="C19" s="54"/>
      <c r="D19" s="28"/>
      <c r="E19" s="29"/>
      <c r="F19" s="30"/>
      <c r="G19" s="31"/>
      <c r="I19" s="41"/>
      <c r="K19" s="41"/>
    </row>
    <row r="20" spans="2:11" x14ac:dyDescent="0.25">
      <c r="B20" s="70" t="s">
        <v>4</v>
      </c>
      <c r="C20" s="71"/>
      <c r="D20" s="11"/>
      <c r="E20" s="13">
        <f>SUM(E18:E19)</f>
        <v>0</v>
      </c>
      <c r="F20" s="13"/>
      <c r="G20" s="14"/>
      <c r="I20" s="41"/>
    </row>
    <row r="21" spans="2:11" x14ac:dyDescent="0.25">
      <c r="B21" s="32" t="s">
        <v>169</v>
      </c>
      <c r="C21" s="6" t="s">
        <v>179</v>
      </c>
      <c r="D21" s="28"/>
      <c r="E21" s="29"/>
      <c r="F21" s="66">
        <v>72613</v>
      </c>
      <c r="G21" s="31"/>
      <c r="I21" s="41"/>
      <c r="K21" s="41"/>
    </row>
    <row r="22" spans="2:11" x14ac:dyDescent="0.25">
      <c r="B22" s="32" t="s">
        <v>170</v>
      </c>
      <c r="C22" s="6" t="s">
        <v>179</v>
      </c>
      <c r="D22" s="28"/>
      <c r="E22" s="29"/>
      <c r="F22" s="66">
        <v>96946</v>
      </c>
      <c r="G22" s="31"/>
      <c r="I22" s="41"/>
      <c r="K22" s="41"/>
    </row>
    <row r="23" spans="2:11" x14ac:dyDescent="0.25">
      <c r="B23" s="32" t="s">
        <v>171</v>
      </c>
      <c r="C23" s="6" t="s">
        <v>179</v>
      </c>
      <c r="D23" s="28"/>
      <c r="E23" s="29"/>
      <c r="F23" s="66">
        <v>63394</v>
      </c>
      <c r="G23" s="31"/>
      <c r="I23" s="41"/>
      <c r="K23" s="41"/>
    </row>
    <row r="24" spans="2:11" x14ac:dyDescent="0.25">
      <c r="B24" s="32" t="s">
        <v>172</v>
      </c>
      <c r="C24" s="6" t="s">
        <v>179</v>
      </c>
      <c r="D24" s="28"/>
      <c r="E24" s="29"/>
      <c r="F24" s="66">
        <v>70338</v>
      </c>
      <c r="G24" s="31"/>
      <c r="I24" s="41"/>
      <c r="K24" s="41"/>
    </row>
    <row r="25" spans="2:11" x14ac:dyDescent="0.25">
      <c r="B25" s="32" t="s">
        <v>173</v>
      </c>
      <c r="C25" s="6" t="s">
        <v>179</v>
      </c>
      <c r="D25" s="28"/>
      <c r="E25" s="29"/>
      <c r="F25" s="66">
        <v>53817</v>
      </c>
      <c r="G25" s="31"/>
      <c r="I25" s="41"/>
      <c r="K25" s="41"/>
    </row>
    <row r="26" spans="2:11" x14ac:dyDescent="0.25">
      <c r="B26" s="32" t="s">
        <v>174</v>
      </c>
      <c r="C26" s="6" t="s">
        <v>179</v>
      </c>
      <c r="D26" s="28"/>
      <c r="E26" s="29"/>
      <c r="F26" s="66">
        <v>15484</v>
      </c>
      <c r="G26" s="31"/>
      <c r="I26" s="41"/>
      <c r="K26" s="41"/>
    </row>
    <row r="27" spans="2:11" x14ac:dyDescent="0.25">
      <c r="B27" s="32" t="s">
        <v>175</v>
      </c>
      <c r="C27" s="6" t="s">
        <v>179</v>
      </c>
      <c r="D27" s="28"/>
      <c r="E27" s="29"/>
      <c r="F27" s="66">
        <v>21384</v>
      </c>
      <c r="G27" s="31"/>
      <c r="I27" s="41"/>
      <c r="K27" s="41"/>
    </row>
    <row r="28" spans="2:11" x14ac:dyDescent="0.25">
      <c r="B28" s="32" t="s">
        <v>176</v>
      </c>
      <c r="C28" s="6" t="s">
        <v>179</v>
      </c>
      <c r="D28" s="28"/>
      <c r="E28" s="29"/>
      <c r="F28" s="66">
        <v>33135</v>
      </c>
      <c r="G28" s="31"/>
      <c r="I28" s="41"/>
      <c r="K28" s="41"/>
    </row>
    <row r="29" spans="2:11" x14ac:dyDescent="0.25">
      <c r="B29" s="32" t="s">
        <v>190</v>
      </c>
      <c r="C29" s="6" t="s">
        <v>179</v>
      </c>
      <c r="D29" s="28"/>
      <c r="E29" s="29"/>
      <c r="F29" s="66">
        <v>6675</v>
      </c>
      <c r="G29" s="31"/>
      <c r="I29" s="41"/>
      <c r="K29" s="41"/>
    </row>
    <row r="30" spans="2:11" x14ac:dyDescent="0.25">
      <c r="B30" s="32" t="s">
        <v>194</v>
      </c>
      <c r="C30" s="6" t="s">
        <v>179</v>
      </c>
      <c r="D30" s="28"/>
      <c r="E30" s="29"/>
      <c r="F30" s="66">
        <v>35127</v>
      </c>
      <c r="G30" s="31"/>
      <c r="I30" s="41"/>
      <c r="K30" s="41"/>
    </row>
    <row r="31" spans="2:11" x14ac:dyDescent="0.25">
      <c r="B31" s="32" t="s">
        <v>225</v>
      </c>
      <c r="C31" s="6" t="s">
        <v>179</v>
      </c>
      <c r="D31" s="28"/>
      <c r="E31" s="29"/>
      <c r="F31" s="66">
        <v>63796</v>
      </c>
      <c r="G31" s="31"/>
      <c r="I31" s="41"/>
      <c r="K31" s="41"/>
    </row>
    <row r="32" spans="2:11" x14ac:dyDescent="0.25">
      <c r="B32" s="32" t="s">
        <v>226</v>
      </c>
      <c r="C32" s="6" t="s">
        <v>179</v>
      </c>
      <c r="D32" s="28"/>
      <c r="E32" s="29"/>
      <c r="F32" s="66">
        <v>29946</v>
      </c>
      <c r="G32" s="31"/>
      <c r="I32" s="41"/>
      <c r="K32" s="41"/>
    </row>
    <row r="33" spans="2:11" x14ac:dyDescent="0.25">
      <c r="B33" s="27"/>
      <c r="C33" s="54"/>
      <c r="D33" s="28"/>
      <c r="E33" s="29"/>
      <c r="F33" s="30"/>
      <c r="G33" s="31"/>
      <c r="I33" s="41"/>
      <c r="K33" s="41"/>
    </row>
    <row r="34" spans="2:11" x14ac:dyDescent="0.25">
      <c r="B34" s="70" t="s">
        <v>180</v>
      </c>
      <c r="C34" s="71"/>
      <c r="D34" s="11"/>
      <c r="E34" s="13"/>
      <c r="F34" s="13">
        <f>SUM(F21:F33)</f>
        <v>562655</v>
      </c>
      <c r="G34" s="14"/>
      <c r="I34" s="41"/>
    </row>
    <row r="35" spans="2:11" x14ac:dyDescent="0.25">
      <c r="B35" s="32" t="s">
        <v>169</v>
      </c>
      <c r="C35" s="6" t="s">
        <v>63</v>
      </c>
      <c r="D35" s="7"/>
      <c r="E35" s="7"/>
      <c r="F35" s="8"/>
      <c r="G35" s="8">
        <v>9437359</v>
      </c>
    </row>
    <row r="36" spans="2:11" x14ac:dyDescent="0.25">
      <c r="B36" s="32" t="s">
        <v>170</v>
      </c>
      <c r="C36" s="6" t="s">
        <v>63</v>
      </c>
      <c r="D36" s="7"/>
      <c r="E36" s="7"/>
      <c r="F36" s="8"/>
      <c r="G36" s="8">
        <v>0</v>
      </c>
    </row>
    <row r="37" spans="2:11" x14ac:dyDescent="0.25">
      <c r="B37" s="32" t="s">
        <v>171</v>
      </c>
      <c r="C37" s="6" t="s">
        <v>63</v>
      </c>
      <c r="D37" s="7"/>
      <c r="E37" s="7"/>
      <c r="F37" s="8"/>
      <c r="G37" s="8">
        <v>0</v>
      </c>
    </row>
    <row r="38" spans="2:11" x14ac:dyDescent="0.25">
      <c r="B38" s="32" t="s">
        <v>172</v>
      </c>
      <c r="C38" s="6" t="s">
        <v>63</v>
      </c>
      <c r="D38" s="7"/>
      <c r="E38" s="7"/>
      <c r="F38" s="8"/>
      <c r="G38" s="8">
        <v>17311821</v>
      </c>
    </row>
    <row r="39" spans="2:11" x14ac:dyDescent="0.25">
      <c r="B39" s="32" t="s">
        <v>173</v>
      </c>
      <c r="C39" s="6" t="s">
        <v>63</v>
      </c>
      <c r="D39" s="7"/>
      <c r="E39" s="7"/>
      <c r="F39" s="8"/>
      <c r="G39" s="8">
        <v>0</v>
      </c>
    </row>
    <row r="40" spans="2:11" x14ac:dyDescent="0.25">
      <c r="B40" s="32" t="s">
        <v>174</v>
      </c>
      <c r="C40" s="6" t="s">
        <v>63</v>
      </c>
      <c r="D40" s="7"/>
      <c r="E40" s="7"/>
      <c r="F40" s="8"/>
      <c r="G40" s="8">
        <v>13761037</v>
      </c>
    </row>
    <row r="41" spans="2:11" x14ac:dyDescent="0.25">
      <c r="B41" s="32" t="s">
        <v>175</v>
      </c>
      <c r="C41" s="6" t="s">
        <v>63</v>
      </c>
      <c r="D41" s="7"/>
      <c r="E41" s="7"/>
      <c r="F41" s="8"/>
      <c r="G41" s="8">
        <v>6963440</v>
      </c>
    </row>
    <row r="42" spans="2:11" x14ac:dyDescent="0.25">
      <c r="B42" s="32" t="s">
        <v>176</v>
      </c>
      <c r="C42" s="6" t="s">
        <v>63</v>
      </c>
      <c r="D42" s="7"/>
      <c r="E42" s="7"/>
      <c r="F42" s="8"/>
      <c r="G42" s="8">
        <v>0</v>
      </c>
    </row>
    <row r="43" spans="2:11" x14ac:dyDescent="0.25">
      <c r="B43" s="32" t="s">
        <v>190</v>
      </c>
      <c r="C43" s="6" t="s">
        <v>63</v>
      </c>
      <c r="D43" s="7"/>
      <c r="E43" s="7"/>
      <c r="F43" s="8"/>
      <c r="G43" s="8">
        <v>0</v>
      </c>
    </row>
    <row r="44" spans="2:11" x14ac:dyDescent="0.25">
      <c r="B44" s="32" t="s">
        <v>194</v>
      </c>
      <c r="C44" s="6" t="s">
        <v>63</v>
      </c>
      <c r="D44" s="7"/>
      <c r="E44" s="7"/>
      <c r="F44" s="8"/>
      <c r="G44" s="8">
        <v>9746901</v>
      </c>
    </row>
    <row r="45" spans="2:11" x14ac:dyDescent="0.25">
      <c r="B45" s="32" t="s">
        <v>225</v>
      </c>
      <c r="C45" s="6" t="s">
        <v>63</v>
      </c>
      <c r="D45" s="7"/>
      <c r="E45" s="7"/>
      <c r="F45" s="8"/>
      <c r="G45" s="8">
        <v>0</v>
      </c>
    </row>
    <row r="46" spans="2:11" x14ac:dyDescent="0.25">
      <c r="B46" s="32" t="s">
        <v>226</v>
      </c>
      <c r="C46" s="6" t="s">
        <v>63</v>
      </c>
      <c r="D46" s="7"/>
      <c r="E46" s="7"/>
      <c r="F46" s="8"/>
      <c r="G46" s="8">
        <v>6058280</v>
      </c>
    </row>
    <row r="47" spans="2:11" x14ac:dyDescent="0.25">
      <c r="B47" s="32"/>
      <c r="C47" s="6"/>
      <c r="D47" s="7"/>
      <c r="E47" s="7"/>
      <c r="F47" s="8"/>
      <c r="G47" s="8"/>
    </row>
    <row r="48" spans="2:11" x14ac:dyDescent="0.25">
      <c r="B48" s="70" t="s">
        <v>5</v>
      </c>
      <c r="C48" s="71"/>
      <c r="D48" s="15"/>
      <c r="E48" s="12"/>
      <c r="F48" s="14"/>
      <c r="G48" s="16">
        <f>SUM(G35:G47)</f>
        <v>63278838</v>
      </c>
    </row>
    <row r="49" spans="2:7" ht="27.2" customHeight="1" x14ac:dyDescent="0.25">
      <c r="B49" s="72" t="s">
        <v>7</v>
      </c>
      <c r="C49" s="73"/>
      <c r="D49" s="73"/>
      <c r="E49" s="73"/>
      <c r="F49" s="74"/>
      <c r="G49" s="17">
        <f>+D3+D17-F34-G48-E20</f>
        <v>12704226.310000002</v>
      </c>
    </row>
    <row r="50" spans="2:7" x14ac:dyDescent="0.25">
      <c r="B50" s="18"/>
      <c r="C50" s="19"/>
      <c r="D50" s="20"/>
      <c r="E50" s="21"/>
    </row>
    <row r="51" spans="2:7" x14ac:dyDescent="0.25">
      <c r="B51" s="18"/>
      <c r="C51" s="19"/>
      <c r="D51" s="20"/>
      <c r="E51" s="21"/>
    </row>
    <row r="52" spans="2:7" x14ac:dyDescent="0.25">
      <c r="B52" s="18"/>
      <c r="C52" s="19"/>
      <c r="D52" s="20"/>
      <c r="E52" s="21"/>
      <c r="G52" s="41"/>
    </row>
    <row r="53" spans="2:7" x14ac:dyDescent="0.25">
      <c r="B53" s="22"/>
      <c r="D53" s="24"/>
      <c r="E53" s="25"/>
    </row>
  </sheetData>
  <mergeCells count="6">
    <mergeCell ref="B1:G1"/>
    <mergeCell ref="B17:C17"/>
    <mergeCell ref="B20:C20"/>
    <mergeCell ref="B48:C48"/>
    <mergeCell ref="B49:F49"/>
    <mergeCell ref="B34:C34"/>
  </mergeCells>
  <phoneticPr fontId="9" type="noConversion"/>
  <conditionalFormatting sqref="B50:C52 B4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11"/>
  <sheetViews>
    <sheetView zoomScaleNormal="100" workbookViewId="0">
      <selection activeCell="A10" sqref="A10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45784</v>
      </c>
      <c r="B2" s="48" t="s">
        <v>146</v>
      </c>
      <c r="C2" s="48" t="s">
        <v>103</v>
      </c>
      <c r="D2" s="48" t="s">
        <v>77</v>
      </c>
      <c r="E2" s="49">
        <v>571699</v>
      </c>
      <c r="F2" s="50" t="s">
        <v>26</v>
      </c>
      <c r="G2" s="49">
        <v>45736</v>
      </c>
      <c r="H2" s="49">
        <f>+E2+G2</f>
        <v>617435</v>
      </c>
      <c r="I2" s="48" t="s">
        <v>27</v>
      </c>
      <c r="J2" s="48" t="s">
        <v>28</v>
      </c>
    </row>
    <row r="3" spans="1:10" outlineLevel="1" x14ac:dyDescent="0.2">
      <c r="A3" s="47">
        <v>45786</v>
      </c>
      <c r="B3" s="48" t="s">
        <v>147</v>
      </c>
      <c r="C3" s="48" t="s">
        <v>103</v>
      </c>
      <c r="D3" s="48" t="s">
        <v>59</v>
      </c>
      <c r="E3" s="49">
        <v>716836</v>
      </c>
      <c r="F3" s="50" t="s">
        <v>26</v>
      </c>
      <c r="G3" s="49">
        <v>57347</v>
      </c>
      <c r="H3" s="49">
        <f t="shared" ref="H3:H9" si="0">+E3+G3</f>
        <v>774183</v>
      </c>
      <c r="I3" s="48" t="s">
        <v>27</v>
      </c>
      <c r="J3" s="48" t="s">
        <v>28</v>
      </c>
    </row>
    <row r="4" spans="1:10" outlineLevel="1" x14ac:dyDescent="0.2">
      <c r="A4" s="47">
        <v>45787</v>
      </c>
      <c r="B4" s="48" t="s">
        <v>148</v>
      </c>
      <c r="C4" s="48" t="s">
        <v>103</v>
      </c>
      <c r="D4" s="48" t="s">
        <v>47</v>
      </c>
      <c r="E4" s="49">
        <v>684489</v>
      </c>
      <c r="F4" s="50" t="s">
        <v>26</v>
      </c>
      <c r="G4" s="49">
        <v>54759</v>
      </c>
      <c r="H4" s="49">
        <f t="shared" si="0"/>
        <v>739248</v>
      </c>
      <c r="I4" s="48" t="s">
        <v>27</v>
      </c>
      <c r="J4" s="48" t="s">
        <v>28</v>
      </c>
    </row>
    <row r="5" spans="1:10" outlineLevel="1" x14ac:dyDescent="0.2">
      <c r="A5" s="47">
        <v>45791</v>
      </c>
      <c r="B5" s="48" t="s">
        <v>149</v>
      </c>
      <c r="C5" s="48" t="s">
        <v>103</v>
      </c>
      <c r="D5" s="48" t="s">
        <v>47</v>
      </c>
      <c r="E5" s="49">
        <v>896045</v>
      </c>
      <c r="F5" s="50" t="s">
        <v>26</v>
      </c>
      <c r="G5" s="49">
        <v>71684</v>
      </c>
      <c r="H5" s="49">
        <f t="shared" si="0"/>
        <v>967729</v>
      </c>
      <c r="I5" s="48" t="s">
        <v>27</v>
      </c>
      <c r="J5" s="48" t="s">
        <v>28</v>
      </c>
    </row>
    <row r="6" spans="1:10" outlineLevel="1" x14ac:dyDescent="0.2">
      <c r="A6" s="47">
        <v>45791</v>
      </c>
      <c r="B6" s="48" t="s">
        <v>150</v>
      </c>
      <c r="C6" s="48" t="s">
        <v>103</v>
      </c>
      <c r="D6" s="48" t="s">
        <v>82</v>
      </c>
      <c r="E6" s="49">
        <v>494456</v>
      </c>
      <c r="F6" s="50" t="s">
        <v>26</v>
      </c>
      <c r="G6" s="49">
        <v>39556</v>
      </c>
      <c r="H6" s="49">
        <f t="shared" si="0"/>
        <v>534012</v>
      </c>
      <c r="I6" s="48" t="s">
        <v>27</v>
      </c>
      <c r="J6" s="48" t="s">
        <v>28</v>
      </c>
    </row>
    <row r="7" spans="1:10" outlineLevel="1" x14ac:dyDescent="0.2">
      <c r="A7" s="47">
        <v>45791</v>
      </c>
      <c r="B7" s="48" t="s">
        <v>151</v>
      </c>
      <c r="C7" s="48" t="s">
        <v>103</v>
      </c>
      <c r="D7" s="48" t="s">
        <v>59</v>
      </c>
      <c r="E7" s="49">
        <v>641318</v>
      </c>
      <c r="F7" s="50" t="s">
        <v>26</v>
      </c>
      <c r="G7" s="49">
        <v>51305</v>
      </c>
      <c r="H7" s="49">
        <f t="shared" si="0"/>
        <v>692623</v>
      </c>
      <c r="I7" s="48" t="s">
        <v>27</v>
      </c>
      <c r="J7" s="48" t="s">
        <v>28</v>
      </c>
    </row>
    <row r="8" spans="1:10" outlineLevel="1" x14ac:dyDescent="0.2">
      <c r="A8" s="47">
        <v>45798</v>
      </c>
      <c r="B8" s="48" t="s">
        <v>152</v>
      </c>
      <c r="C8" s="48" t="s">
        <v>103</v>
      </c>
      <c r="D8" s="48" t="s">
        <v>49</v>
      </c>
      <c r="E8" s="49">
        <v>440586</v>
      </c>
      <c r="F8" s="50" t="s">
        <v>26</v>
      </c>
      <c r="G8" s="49">
        <v>35247</v>
      </c>
      <c r="H8" s="49">
        <f t="shared" si="0"/>
        <v>475833</v>
      </c>
      <c r="I8" s="48" t="s">
        <v>27</v>
      </c>
      <c r="J8" s="48" t="s">
        <v>28</v>
      </c>
    </row>
    <row r="9" spans="1:10" outlineLevel="1" x14ac:dyDescent="0.2">
      <c r="A9" s="47">
        <v>45799</v>
      </c>
      <c r="B9" s="48" t="s">
        <v>153</v>
      </c>
      <c r="C9" s="48" t="s">
        <v>103</v>
      </c>
      <c r="D9" s="48" t="s">
        <v>47</v>
      </c>
      <c r="E9" s="49">
        <v>537627</v>
      </c>
      <c r="F9" s="50" t="s">
        <v>26</v>
      </c>
      <c r="G9" s="49">
        <v>43010</v>
      </c>
      <c r="H9" s="49">
        <f t="shared" si="0"/>
        <v>580637</v>
      </c>
      <c r="I9" s="48" t="s">
        <v>27</v>
      </c>
      <c r="J9" s="48" t="s">
        <v>28</v>
      </c>
    </row>
    <row r="10" spans="1:10" x14ac:dyDescent="0.2">
      <c r="D10" s="48" t="s">
        <v>154</v>
      </c>
      <c r="E10" s="49">
        <f>-1%*SUM(E1:E9)</f>
        <v>-49830.559999999998</v>
      </c>
      <c r="F10" s="50" t="s">
        <v>26</v>
      </c>
      <c r="G10" s="49">
        <f>+E10*F10</f>
        <v>-3986.4447999999998</v>
      </c>
      <c r="H10" s="49">
        <f>+E10+G10</f>
        <v>-53817.004799999995</v>
      </c>
      <c r="I10" s="48" t="s">
        <v>27</v>
      </c>
      <c r="J10" s="48" t="s">
        <v>28</v>
      </c>
    </row>
    <row r="11" spans="1:10" x14ac:dyDescent="0.2">
      <c r="H11" s="49">
        <f>SUM(H2:H10)</f>
        <v>5327882.9951999998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12"/>
  <sheetViews>
    <sheetView zoomScaleNormal="100" workbookViewId="0">
      <selection activeCell="A11" sqref="A11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45751</v>
      </c>
      <c r="B2" s="48" t="s">
        <v>135</v>
      </c>
      <c r="C2" s="48" t="s">
        <v>103</v>
      </c>
      <c r="D2" s="48" t="s">
        <v>77</v>
      </c>
      <c r="E2" s="49">
        <v>609194</v>
      </c>
      <c r="F2" s="50" t="s">
        <v>26</v>
      </c>
      <c r="G2" s="49">
        <v>48736</v>
      </c>
      <c r="H2" s="49">
        <f>+E2+G2</f>
        <v>657930</v>
      </c>
      <c r="I2" s="48" t="s">
        <v>27</v>
      </c>
      <c r="J2" s="48" t="s">
        <v>28</v>
      </c>
    </row>
    <row r="3" spans="1:10" outlineLevel="1" x14ac:dyDescent="0.2">
      <c r="A3" s="47">
        <v>45751</v>
      </c>
      <c r="B3" s="48" t="s">
        <v>136</v>
      </c>
      <c r="C3" s="48" t="s">
        <v>103</v>
      </c>
      <c r="D3" s="48" t="s">
        <v>59</v>
      </c>
      <c r="E3" s="49">
        <v>480432</v>
      </c>
      <c r="F3" s="50" t="s">
        <v>26</v>
      </c>
      <c r="G3" s="49">
        <v>38435</v>
      </c>
      <c r="H3" s="49">
        <f>+E3+G3</f>
        <v>518867</v>
      </c>
      <c r="I3" s="48" t="s">
        <v>27</v>
      </c>
      <c r="J3" s="48" t="s">
        <v>28</v>
      </c>
    </row>
    <row r="4" spans="1:10" outlineLevel="1" x14ac:dyDescent="0.2">
      <c r="A4" s="47">
        <v>45755</v>
      </c>
      <c r="B4" s="48" t="s">
        <v>137</v>
      </c>
      <c r="C4" s="48" t="s">
        <v>103</v>
      </c>
      <c r="D4" s="48" t="s">
        <v>47</v>
      </c>
      <c r="E4" s="49">
        <v>759743</v>
      </c>
      <c r="F4" s="50" t="s">
        <v>26</v>
      </c>
      <c r="G4" s="49">
        <v>60779</v>
      </c>
      <c r="H4" s="49">
        <f t="shared" ref="H4:H10" si="0">+E4+G4</f>
        <v>820522</v>
      </c>
      <c r="I4" s="48" t="s">
        <v>27</v>
      </c>
      <c r="J4" s="48" t="s">
        <v>28</v>
      </c>
    </row>
    <row r="5" spans="1:10" outlineLevel="1" x14ac:dyDescent="0.2">
      <c r="A5" s="47">
        <v>45755</v>
      </c>
      <c r="B5" s="48" t="s">
        <v>138</v>
      </c>
      <c r="C5" s="48" t="s">
        <v>103</v>
      </c>
      <c r="D5" s="48" t="s">
        <v>47</v>
      </c>
      <c r="E5" s="49">
        <v>537627</v>
      </c>
      <c r="F5" s="50" t="s">
        <v>26</v>
      </c>
      <c r="G5" s="49">
        <v>43010</v>
      </c>
      <c r="H5" s="49">
        <f t="shared" si="0"/>
        <v>580637</v>
      </c>
      <c r="I5" s="48" t="s">
        <v>27</v>
      </c>
      <c r="J5" s="48" t="s">
        <v>28</v>
      </c>
    </row>
    <row r="6" spans="1:10" outlineLevel="1" x14ac:dyDescent="0.2">
      <c r="A6" s="47">
        <v>45756</v>
      </c>
      <c r="B6" s="48" t="s">
        <v>139</v>
      </c>
      <c r="C6" s="48" t="s">
        <v>103</v>
      </c>
      <c r="D6" s="48" t="s">
        <v>49</v>
      </c>
      <c r="E6" s="49">
        <v>664525</v>
      </c>
      <c r="F6" s="50" t="s">
        <v>26</v>
      </c>
      <c r="G6" s="49">
        <v>53162</v>
      </c>
      <c r="H6" s="49">
        <f t="shared" si="0"/>
        <v>717687</v>
      </c>
      <c r="I6" s="48" t="s">
        <v>27</v>
      </c>
      <c r="J6" s="48" t="s">
        <v>28</v>
      </c>
    </row>
    <row r="7" spans="1:10" outlineLevel="1" x14ac:dyDescent="0.2">
      <c r="A7" s="47">
        <v>45758</v>
      </c>
      <c r="B7" s="48" t="s">
        <v>140</v>
      </c>
      <c r="C7" s="48" t="s">
        <v>103</v>
      </c>
      <c r="D7" s="48" t="s">
        <v>59</v>
      </c>
      <c r="E7" s="49">
        <v>1106934</v>
      </c>
      <c r="F7" s="50" t="s">
        <v>26</v>
      </c>
      <c r="G7" s="49">
        <v>88555</v>
      </c>
      <c r="H7" s="49">
        <f t="shared" si="0"/>
        <v>1195489</v>
      </c>
      <c r="I7" s="48" t="s">
        <v>27</v>
      </c>
      <c r="J7" s="48" t="s">
        <v>28</v>
      </c>
    </row>
    <row r="8" spans="1:10" outlineLevel="1" x14ac:dyDescent="0.2">
      <c r="A8" s="47">
        <v>45761</v>
      </c>
      <c r="B8" s="48" t="s">
        <v>141</v>
      </c>
      <c r="C8" s="48" t="s">
        <v>103</v>
      </c>
      <c r="D8" s="48" t="s">
        <v>49</v>
      </c>
      <c r="E8" s="49">
        <v>704148</v>
      </c>
      <c r="F8" s="50" t="s">
        <v>26</v>
      </c>
      <c r="G8" s="49">
        <v>56332</v>
      </c>
      <c r="H8" s="49">
        <f t="shared" si="0"/>
        <v>760480</v>
      </c>
      <c r="I8" s="48" t="s">
        <v>27</v>
      </c>
      <c r="J8" s="48" t="s">
        <v>28</v>
      </c>
    </row>
    <row r="9" spans="1:10" outlineLevel="1" x14ac:dyDescent="0.2">
      <c r="A9" s="47">
        <v>45766</v>
      </c>
      <c r="B9" s="48" t="s">
        <v>142</v>
      </c>
      <c r="C9" s="48" t="s">
        <v>103</v>
      </c>
      <c r="D9" s="48" t="s">
        <v>49</v>
      </c>
      <c r="E9" s="49">
        <v>741684</v>
      </c>
      <c r="F9" s="50" t="s">
        <v>26</v>
      </c>
      <c r="G9" s="49">
        <v>59335</v>
      </c>
      <c r="H9" s="49">
        <f t="shared" si="0"/>
        <v>801019</v>
      </c>
      <c r="I9" s="48" t="s">
        <v>27</v>
      </c>
      <c r="J9" s="48" t="s">
        <v>28</v>
      </c>
    </row>
    <row r="10" spans="1:10" outlineLevel="1" x14ac:dyDescent="0.2">
      <c r="A10" s="47">
        <v>45775</v>
      </c>
      <c r="B10" s="48" t="s">
        <v>143</v>
      </c>
      <c r="C10" s="48" t="s">
        <v>103</v>
      </c>
      <c r="D10" s="48" t="s">
        <v>59</v>
      </c>
      <c r="E10" s="49">
        <v>908469</v>
      </c>
      <c r="F10" s="50" t="s">
        <v>26</v>
      </c>
      <c r="G10" s="49">
        <v>72678</v>
      </c>
      <c r="H10" s="49">
        <f t="shared" si="0"/>
        <v>981147</v>
      </c>
      <c r="I10" s="48" t="s">
        <v>27</v>
      </c>
      <c r="J10" s="48" t="s">
        <v>28</v>
      </c>
    </row>
    <row r="11" spans="1:10" x14ac:dyDescent="0.2">
      <c r="D11" s="48" t="s">
        <v>144</v>
      </c>
      <c r="E11" s="49">
        <f>-1%*SUM(E2:E10)</f>
        <v>-65127.560000000005</v>
      </c>
      <c r="F11" s="50" t="s">
        <v>26</v>
      </c>
      <c r="G11" s="49">
        <f>+E11*F11</f>
        <v>-5210.2048000000004</v>
      </c>
      <c r="H11" s="49">
        <f>+E11+G11</f>
        <v>-70337.764800000004</v>
      </c>
      <c r="I11" s="48" t="s">
        <v>27</v>
      </c>
      <c r="J11" s="48" t="s">
        <v>28</v>
      </c>
    </row>
    <row r="12" spans="1:10" x14ac:dyDescent="0.2">
      <c r="E12" s="49">
        <f>SUM(E2:E11)</f>
        <v>6447628.4400000004</v>
      </c>
      <c r="G12" s="49">
        <f>SUM(G2:G11)</f>
        <v>515811.79519999999</v>
      </c>
      <c r="H12" s="49">
        <f>SUM(H2:H11)</f>
        <v>6963440.2352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J11"/>
  <sheetViews>
    <sheetView topLeftCell="E1" zoomScaleNormal="100" workbookViewId="0">
      <selection activeCell="J2" sqref="J2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45717</v>
      </c>
      <c r="B2" s="48" t="s">
        <v>125</v>
      </c>
      <c r="C2" s="48" t="s">
        <v>103</v>
      </c>
      <c r="D2" s="48" t="s">
        <v>47</v>
      </c>
      <c r="E2" s="49">
        <v>537627</v>
      </c>
      <c r="F2" s="50" t="s">
        <v>26</v>
      </c>
      <c r="G2" s="49">
        <v>43010</v>
      </c>
      <c r="H2" s="49">
        <f>+E2+G2</f>
        <v>580637</v>
      </c>
      <c r="I2" s="48" t="s">
        <v>27</v>
      </c>
      <c r="J2" s="48" t="s">
        <v>28</v>
      </c>
    </row>
    <row r="3" spans="1:10" outlineLevel="1" x14ac:dyDescent="0.2">
      <c r="A3" s="47">
        <v>45717</v>
      </c>
      <c r="B3" s="48" t="s">
        <v>126</v>
      </c>
      <c r="C3" s="48" t="s">
        <v>103</v>
      </c>
      <c r="D3" s="48" t="s">
        <v>77</v>
      </c>
      <c r="E3" s="49">
        <v>870801</v>
      </c>
      <c r="F3" s="50" t="s">
        <v>26</v>
      </c>
      <c r="G3" s="49">
        <v>69664</v>
      </c>
      <c r="H3" s="49">
        <f t="shared" ref="H3:H9" si="0">+E3+G3</f>
        <v>940465</v>
      </c>
      <c r="I3" s="48" t="s">
        <v>27</v>
      </c>
      <c r="J3" s="48" t="s">
        <v>28</v>
      </c>
    </row>
    <row r="4" spans="1:10" outlineLevel="1" x14ac:dyDescent="0.2">
      <c r="A4" s="47">
        <v>45733</v>
      </c>
      <c r="B4" s="48" t="s">
        <v>127</v>
      </c>
      <c r="C4" s="48" t="s">
        <v>103</v>
      </c>
      <c r="D4" s="48" t="s">
        <v>47</v>
      </c>
      <c r="E4" s="49">
        <v>553467</v>
      </c>
      <c r="F4" s="50" t="s">
        <v>26</v>
      </c>
      <c r="G4" s="49">
        <v>44277</v>
      </c>
      <c r="H4" s="49">
        <f t="shared" si="0"/>
        <v>597744</v>
      </c>
      <c r="I4" s="48" t="s">
        <v>27</v>
      </c>
      <c r="J4" s="48" t="s">
        <v>28</v>
      </c>
    </row>
    <row r="5" spans="1:10" outlineLevel="1" x14ac:dyDescent="0.2">
      <c r="A5" s="47">
        <v>45736</v>
      </c>
      <c r="B5" s="48" t="s">
        <v>128</v>
      </c>
      <c r="C5" s="48" t="s">
        <v>103</v>
      </c>
      <c r="D5" s="48" t="s">
        <v>77</v>
      </c>
      <c r="E5" s="49">
        <v>775979</v>
      </c>
      <c r="F5" s="50" t="s">
        <v>26</v>
      </c>
      <c r="G5" s="49">
        <v>62078</v>
      </c>
      <c r="H5" s="49">
        <f t="shared" si="0"/>
        <v>838057</v>
      </c>
      <c r="I5" s="48" t="s">
        <v>27</v>
      </c>
      <c r="J5" s="48" t="s">
        <v>28</v>
      </c>
    </row>
    <row r="6" spans="1:10" outlineLevel="1" x14ac:dyDescent="0.2">
      <c r="A6" s="47">
        <v>45737</v>
      </c>
      <c r="B6" s="48" t="s">
        <v>129</v>
      </c>
      <c r="C6" s="48" t="s">
        <v>103</v>
      </c>
      <c r="D6" s="48" t="s">
        <v>97</v>
      </c>
      <c r="E6" s="49">
        <v>1075254</v>
      </c>
      <c r="F6" s="50" t="s">
        <v>26</v>
      </c>
      <c r="G6" s="49">
        <v>86020</v>
      </c>
      <c r="H6" s="49">
        <f t="shared" si="0"/>
        <v>1161274</v>
      </c>
      <c r="I6" s="48" t="s">
        <v>27</v>
      </c>
      <c r="J6" s="48" t="s">
        <v>28</v>
      </c>
    </row>
    <row r="7" spans="1:10" outlineLevel="1" x14ac:dyDescent="0.2">
      <c r="A7" s="47">
        <v>45737</v>
      </c>
      <c r="B7" s="48" t="s">
        <v>130</v>
      </c>
      <c r="C7" s="48" t="s">
        <v>103</v>
      </c>
      <c r="D7" s="48" t="s">
        <v>59</v>
      </c>
      <c r="E7" s="49">
        <v>741684</v>
      </c>
      <c r="F7" s="50" t="s">
        <v>26</v>
      </c>
      <c r="G7" s="49">
        <v>59335</v>
      </c>
      <c r="H7" s="49">
        <f t="shared" si="0"/>
        <v>801019</v>
      </c>
      <c r="I7" s="48" t="s">
        <v>27</v>
      </c>
      <c r="J7" s="48" t="s">
        <v>28</v>
      </c>
    </row>
    <row r="8" spans="1:10" outlineLevel="1" x14ac:dyDescent="0.2">
      <c r="A8" s="47">
        <v>45738</v>
      </c>
      <c r="B8" s="48" t="s">
        <v>131</v>
      </c>
      <c r="C8" s="48" t="s">
        <v>103</v>
      </c>
      <c r="D8" s="48" t="s">
        <v>97</v>
      </c>
      <c r="E8" s="49">
        <v>666348</v>
      </c>
      <c r="F8" s="50" t="s">
        <v>26</v>
      </c>
      <c r="G8" s="49">
        <v>53308</v>
      </c>
      <c r="H8" s="49">
        <f t="shared" si="0"/>
        <v>719656</v>
      </c>
      <c r="I8" s="48" t="s">
        <v>27</v>
      </c>
      <c r="J8" s="48" t="s">
        <v>28</v>
      </c>
    </row>
    <row r="9" spans="1:10" outlineLevel="1" x14ac:dyDescent="0.2">
      <c r="A9" s="47">
        <v>45744</v>
      </c>
      <c r="B9" s="48" t="s">
        <v>132</v>
      </c>
      <c r="C9" s="48" t="s">
        <v>103</v>
      </c>
      <c r="D9" s="48" t="s">
        <v>91</v>
      </c>
      <c r="E9" s="49">
        <v>648685</v>
      </c>
      <c r="F9" s="50" t="s">
        <v>26</v>
      </c>
      <c r="G9" s="49">
        <v>51895</v>
      </c>
      <c r="H9" s="49">
        <f t="shared" si="0"/>
        <v>700580</v>
      </c>
      <c r="I9" s="48" t="s">
        <v>27</v>
      </c>
      <c r="J9" s="48" t="s">
        <v>28</v>
      </c>
    </row>
    <row r="10" spans="1:10" x14ac:dyDescent="0.2">
      <c r="D10" s="48" t="s">
        <v>134</v>
      </c>
      <c r="E10" s="49">
        <f>-1%*SUM(E2:E9)</f>
        <v>-58698.450000000004</v>
      </c>
      <c r="F10" s="50" t="s">
        <v>26</v>
      </c>
      <c r="G10" s="49">
        <f>+E10*F10</f>
        <v>-4695.8760000000002</v>
      </c>
      <c r="H10" s="49">
        <f>+E10+G10</f>
        <v>-63394.326000000001</v>
      </c>
      <c r="I10" s="48" t="s">
        <v>27</v>
      </c>
      <c r="J10" s="48" t="s">
        <v>28</v>
      </c>
    </row>
    <row r="11" spans="1:10" x14ac:dyDescent="0.2">
      <c r="E11" s="49">
        <f>SUM(E2:E10)</f>
        <v>5811146.5499999998</v>
      </c>
      <c r="G11" s="49">
        <f>SUM(G2:G10)</f>
        <v>464891.12400000001</v>
      </c>
      <c r="H11" s="49">
        <f>SUM(H2:H10)</f>
        <v>6276037.6739999996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13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45694</v>
      </c>
      <c r="B2" s="48" t="s">
        <v>112</v>
      </c>
      <c r="C2" s="48" t="s">
        <v>103</v>
      </c>
      <c r="D2" s="48" t="s">
        <v>49</v>
      </c>
      <c r="E2" s="49">
        <v>1551166</v>
      </c>
      <c r="F2" s="50" t="s">
        <v>26</v>
      </c>
      <c r="G2" s="49">
        <v>124093</v>
      </c>
      <c r="H2" s="49">
        <f>+E2+G2</f>
        <v>1675259</v>
      </c>
      <c r="I2" s="48" t="s">
        <v>27</v>
      </c>
      <c r="J2" s="48" t="s">
        <v>28</v>
      </c>
    </row>
    <row r="3" spans="1:10" outlineLevel="1" x14ac:dyDescent="0.2">
      <c r="A3" s="47">
        <v>45694</v>
      </c>
      <c r="B3" s="48" t="s">
        <v>113</v>
      </c>
      <c r="C3" s="48" t="s">
        <v>103</v>
      </c>
      <c r="D3" s="48" t="s">
        <v>59</v>
      </c>
      <c r="E3" s="49">
        <v>1451335</v>
      </c>
      <c r="F3" s="50" t="s">
        <v>26</v>
      </c>
      <c r="G3" s="49">
        <v>116107</v>
      </c>
      <c r="H3" s="49">
        <f t="shared" ref="H3:H11" si="0">+E3+G3</f>
        <v>1567442</v>
      </c>
      <c r="I3" s="48" t="s">
        <v>27</v>
      </c>
      <c r="J3" s="48" t="s">
        <v>28</v>
      </c>
    </row>
    <row r="4" spans="1:10" outlineLevel="1" x14ac:dyDescent="0.2">
      <c r="A4" s="47">
        <v>45707</v>
      </c>
      <c r="B4" s="48" t="s">
        <v>114</v>
      </c>
      <c r="C4" s="48" t="s">
        <v>103</v>
      </c>
      <c r="D4" s="48" t="s">
        <v>82</v>
      </c>
      <c r="E4" s="49">
        <v>870801</v>
      </c>
      <c r="F4" s="50" t="s">
        <v>26</v>
      </c>
      <c r="G4" s="49">
        <v>69664</v>
      </c>
      <c r="H4" s="49">
        <f t="shared" si="0"/>
        <v>940465</v>
      </c>
      <c r="I4" s="48" t="s">
        <v>27</v>
      </c>
      <c r="J4" s="48" t="s">
        <v>28</v>
      </c>
    </row>
    <row r="5" spans="1:10" outlineLevel="1" x14ac:dyDescent="0.2">
      <c r="A5" s="47">
        <v>45710</v>
      </c>
      <c r="B5" s="48" t="s">
        <v>115</v>
      </c>
      <c r="C5" s="48" t="s">
        <v>103</v>
      </c>
      <c r="D5" s="48" t="s">
        <v>97</v>
      </c>
      <c r="E5" s="49">
        <v>537627</v>
      </c>
      <c r="F5" s="50" t="s">
        <v>26</v>
      </c>
      <c r="G5" s="49">
        <v>43010</v>
      </c>
      <c r="H5" s="49">
        <f t="shared" si="0"/>
        <v>580637</v>
      </c>
      <c r="I5" s="48" t="s">
        <v>27</v>
      </c>
      <c r="J5" s="48" t="s">
        <v>28</v>
      </c>
    </row>
    <row r="6" spans="1:10" outlineLevel="1" x14ac:dyDescent="0.2">
      <c r="A6" s="47">
        <v>45715</v>
      </c>
      <c r="B6" s="48" t="s">
        <v>116</v>
      </c>
      <c r="C6" s="48" t="s">
        <v>103</v>
      </c>
      <c r="D6" s="48" t="s">
        <v>82</v>
      </c>
      <c r="E6" s="49">
        <v>870801</v>
      </c>
      <c r="F6" s="50" t="s">
        <v>26</v>
      </c>
      <c r="G6" s="49">
        <v>69664</v>
      </c>
      <c r="H6" s="49">
        <f t="shared" si="0"/>
        <v>940465</v>
      </c>
      <c r="I6" s="48" t="s">
        <v>27</v>
      </c>
      <c r="J6" s="48" t="s">
        <v>28</v>
      </c>
    </row>
    <row r="7" spans="1:10" outlineLevel="1" x14ac:dyDescent="0.2">
      <c r="A7" s="47">
        <v>45715</v>
      </c>
      <c r="B7" s="48" t="s">
        <v>117</v>
      </c>
      <c r="C7" s="48" t="s">
        <v>103</v>
      </c>
      <c r="D7" s="48" t="s">
        <v>59</v>
      </c>
      <c r="E7" s="49">
        <v>528890</v>
      </c>
      <c r="F7" s="50" t="s">
        <v>26</v>
      </c>
      <c r="G7" s="49">
        <v>42311</v>
      </c>
      <c r="H7" s="49">
        <f t="shared" si="0"/>
        <v>571201</v>
      </c>
      <c r="I7" s="48" t="s">
        <v>27</v>
      </c>
      <c r="J7" s="48" t="s">
        <v>28</v>
      </c>
    </row>
    <row r="8" spans="1:10" outlineLevel="1" x14ac:dyDescent="0.2">
      <c r="A8" s="47">
        <v>45715</v>
      </c>
      <c r="B8" s="48" t="s">
        <v>118</v>
      </c>
      <c r="C8" s="48" t="s">
        <v>103</v>
      </c>
      <c r="D8" s="48" t="s">
        <v>59</v>
      </c>
      <c r="E8" s="49">
        <v>553467</v>
      </c>
      <c r="F8" s="50" t="s">
        <v>26</v>
      </c>
      <c r="G8" s="49">
        <v>44277</v>
      </c>
      <c r="H8" s="49">
        <f t="shared" si="0"/>
        <v>597744</v>
      </c>
      <c r="I8" s="48" t="s">
        <v>27</v>
      </c>
      <c r="J8" s="48" t="s">
        <v>28</v>
      </c>
    </row>
    <row r="9" spans="1:10" outlineLevel="1" x14ac:dyDescent="0.2">
      <c r="A9" s="47">
        <v>45715</v>
      </c>
      <c r="B9" s="48" t="s">
        <v>119</v>
      </c>
      <c r="C9" s="48" t="s">
        <v>103</v>
      </c>
      <c r="D9" s="48" t="s">
        <v>97</v>
      </c>
      <c r="E9" s="49">
        <v>870801</v>
      </c>
      <c r="F9" s="50" t="s">
        <v>26</v>
      </c>
      <c r="G9" s="49">
        <v>69664</v>
      </c>
      <c r="H9" s="49">
        <f t="shared" si="0"/>
        <v>940465</v>
      </c>
      <c r="I9" s="48" t="s">
        <v>27</v>
      </c>
      <c r="J9" s="48" t="s">
        <v>28</v>
      </c>
    </row>
    <row r="10" spans="1:10" outlineLevel="1" x14ac:dyDescent="0.2">
      <c r="A10" s="47">
        <v>45716</v>
      </c>
      <c r="B10" s="48" t="s">
        <v>120</v>
      </c>
      <c r="C10" s="48" t="s">
        <v>103</v>
      </c>
      <c r="D10" s="48" t="s">
        <v>49</v>
      </c>
      <c r="E10" s="49">
        <v>870801</v>
      </c>
      <c r="F10" s="50" t="s">
        <v>26</v>
      </c>
      <c r="G10" s="49">
        <v>69664</v>
      </c>
      <c r="H10" s="49">
        <f t="shared" si="0"/>
        <v>940465</v>
      </c>
      <c r="I10" s="48" t="s">
        <v>27</v>
      </c>
      <c r="J10" s="48" t="s">
        <v>28</v>
      </c>
    </row>
    <row r="11" spans="1:10" outlineLevel="1" x14ac:dyDescent="0.2">
      <c r="A11" s="47">
        <v>45716</v>
      </c>
      <c r="B11" s="48" t="s">
        <v>121</v>
      </c>
      <c r="C11" s="48" t="s">
        <v>103</v>
      </c>
      <c r="D11" s="48" t="s">
        <v>122</v>
      </c>
      <c r="E11" s="49">
        <v>870801</v>
      </c>
      <c r="F11" s="50" t="s">
        <v>26</v>
      </c>
      <c r="G11" s="49">
        <v>69664</v>
      </c>
      <c r="H11" s="49">
        <f t="shared" si="0"/>
        <v>940465</v>
      </c>
      <c r="I11" s="48" t="s">
        <v>27</v>
      </c>
      <c r="J11" s="48" t="s">
        <v>28</v>
      </c>
    </row>
    <row r="12" spans="1:10" x14ac:dyDescent="0.2">
      <c r="D12" s="48" t="s">
        <v>123</v>
      </c>
      <c r="E12" s="49">
        <f>-1%*SUM(E2:E11)</f>
        <v>-89764.900000000009</v>
      </c>
      <c r="F12" s="50" t="s">
        <v>26</v>
      </c>
      <c r="G12" s="49">
        <f>+E12*F12</f>
        <v>-7181.1920000000009</v>
      </c>
      <c r="H12" s="49">
        <f>+E12+G12</f>
        <v>-96946.092000000004</v>
      </c>
      <c r="I12" s="48" t="s">
        <v>27</v>
      </c>
      <c r="J12" s="48" t="s">
        <v>28</v>
      </c>
    </row>
    <row r="13" spans="1:10" x14ac:dyDescent="0.2">
      <c r="E13" s="49">
        <f>SUM(E2:E12)</f>
        <v>8886725.0999999996</v>
      </c>
      <c r="G13" s="49">
        <f>SUM(G2:G12)</f>
        <v>710936.80799999996</v>
      </c>
      <c r="H13" s="49">
        <f>SUM(H2:H12)</f>
        <v>9597661.9079999998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10"/>
  <sheetViews>
    <sheetView zoomScaleNormal="100" workbookViewId="0">
      <selection activeCell="E8" sqref="E8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45661</v>
      </c>
      <c r="B2" s="48" t="s">
        <v>102</v>
      </c>
      <c r="C2" s="48" t="s">
        <v>103</v>
      </c>
      <c r="D2" s="48" t="s">
        <v>25</v>
      </c>
      <c r="E2" s="49">
        <v>1167495</v>
      </c>
      <c r="F2" s="50" t="s">
        <v>26</v>
      </c>
      <c r="G2" s="49">
        <v>93400</v>
      </c>
      <c r="H2" s="49">
        <f>+E2+G2</f>
        <v>1260895</v>
      </c>
      <c r="I2" s="48" t="s">
        <v>27</v>
      </c>
      <c r="J2" s="48" t="s">
        <v>28</v>
      </c>
    </row>
    <row r="3" spans="1:10" outlineLevel="1" x14ac:dyDescent="0.2">
      <c r="A3" s="47">
        <v>45665</v>
      </c>
      <c r="B3" s="48" t="s">
        <v>104</v>
      </c>
      <c r="C3" s="48" t="s">
        <v>103</v>
      </c>
      <c r="D3" s="48" t="s">
        <v>77</v>
      </c>
      <c r="E3" s="49">
        <v>537627</v>
      </c>
      <c r="F3" s="50" t="s">
        <v>26</v>
      </c>
      <c r="G3" s="49">
        <v>43010</v>
      </c>
      <c r="H3" s="49">
        <f t="shared" ref="H3:H8" si="0">+E3+G3</f>
        <v>580637</v>
      </c>
      <c r="I3" s="48" t="s">
        <v>27</v>
      </c>
      <c r="J3" s="48" t="s">
        <v>28</v>
      </c>
    </row>
    <row r="4" spans="1:10" outlineLevel="1" x14ac:dyDescent="0.2">
      <c r="A4" s="47">
        <v>45665</v>
      </c>
      <c r="B4" s="48" t="s">
        <v>105</v>
      </c>
      <c r="C4" s="48" t="s">
        <v>103</v>
      </c>
      <c r="D4" s="48" t="s">
        <v>49</v>
      </c>
      <c r="E4" s="49">
        <v>1110580</v>
      </c>
      <c r="F4" s="50" t="s">
        <v>26</v>
      </c>
      <c r="G4" s="49">
        <v>88846</v>
      </c>
      <c r="H4" s="49">
        <f t="shared" si="0"/>
        <v>1199426</v>
      </c>
      <c r="I4" s="48" t="s">
        <v>27</v>
      </c>
      <c r="J4" s="48" t="s">
        <v>28</v>
      </c>
    </row>
    <row r="5" spans="1:10" outlineLevel="1" x14ac:dyDescent="0.2">
      <c r="A5" s="47">
        <v>45666</v>
      </c>
      <c r="B5" s="48" t="s">
        <v>106</v>
      </c>
      <c r="C5" s="48" t="s">
        <v>103</v>
      </c>
      <c r="D5" s="48" t="s">
        <v>47</v>
      </c>
      <c r="E5" s="49">
        <v>537627</v>
      </c>
      <c r="F5" s="50" t="s">
        <v>26</v>
      </c>
      <c r="G5" s="49">
        <v>43010</v>
      </c>
      <c r="H5" s="49">
        <f t="shared" si="0"/>
        <v>580637</v>
      </c>
      <c r="I5" s="48" t="s">
        <v>27</v>
      </c>
      <c r="J5" s="48" t="s">
        <v>28</v>
      </c>
    </row>
    <row r="6" spans="1:10" outlineLevel="1" x14ac:dyDescent="0.2">
      <c r="A6" s="47">
        <v>45674</v>
      </c>
      <c r="B6" s="48" t="s">
        <v>107</v>
      </c>
      <c r="C6" s="48" t="s">
        <v>103</v>
      </c>
      <c r="D6" s="48" t="s">
        <v>25</v>
      </c>
      <c r="E6" s="49">
        <v>1257524</v>
      </c>
      <c r="F6" s="50" t="s">
        <v>26</v>
      </c>
      <c r="G6" s="49">
        <v>100602</v>
      </c>
      <c r="H6" s="49">
        <f t="shared" si="0"/>
        <v>1358126</v>
      </c>
      <c r="I6" s="48" t="s">
        <v>27</v>
      </c>
      <c r="J6" s="48" t="s">
        <v>28</v>
      </c>
    </row>
    <row r="7" spans="1:10" outlineLevel="1" x14ac:dyDescent="0.2">
      <c r="A7" s="47">
        <v>45674</v>
      </c>
      <c r="B7" s="48" t="s">
        <v>108</v>
      </c>
      <c r="C7" s="48" t="s">
        <v>103</v>
      </c>
      <c r="D7" s="48" t="s">
        <v>77</v>
      </c>
      <c r="E7" s="49">
        <v>444760</v>
      </c>
      <c r="F7" s="50" t="s">
        <v>26</v>
      </c>
      <c r="G7" s="49">
        <v>35581</v>
      </c>
      <c r="H7" s="49">
        <f t="shared" si="0"/>
        <v>480341</v>
      </c>
      <c r="I7" s="48" t="s">
        <v>27</v>
      </c>
      <c r="J7" s="48" t="s">
        <v>28</v>
      </c>
    </row>
    <row r="8" spans="1:10" outlineLevel="1" x14ac:dyDescent="0.2">
      <c r="A8" s="47">
        <v>45680</v>
      </c>
      <c r="B8" s="48" t="s">
        <v>109</v>
      </c>
      <c r="C8" s="48" t="s">
        <v>103</v>
      </c>
      <c r="D8" s="48" t="s">
        <v>49</v>
      </c>
      <c r="E8" s="49">
        <v>1667850</v>
      </c>
      <c r="F8" s="50" t="s">
        <v>26</v>
      </c>
      <c r="G8" s="49">
        <v>133428</v>
      </c>
      <c r="H8" s="49">
        <f t="shared" si="0"/>
        <v>1801278</v>
      </c>
      <c r="I8" s="48" t="s">
        <v>27</v>
      </c>
      <c r="J8" s="48" t="s">
        <v>28</v>
      </c>
    </row>
    <row r="9" spans="1:10" x14ac:dyDescent="0.2">
      <c r="D9" s="48" t="s">
        <v>111</v>
      </c>
      <c r="E9" s="49">
        <f>-1%*SUM(E2:E8)</f>
        <v>-67234.63</v>
      </c>
      <c r="F9" s="50" t="s">
        <v>26</v>
      </c>
      <c r="G9" s="49">
        <f>+E9*F9</f>
        <v>-5378.7704000000003</v>
      </c>
      <c r="H9" s="49">
        <f>+E9+G9</f>
        <v>-72613.400399999999</v>
      </c>
      <c r="I9" s="48" t="s">
        <v>27</v>
      </c>
      <c r="J9" s="48" t="s">
        <v>28</v>
      </c>
    </row>
    <row r="10" spans="1:10" x14ac:dyDescent="0.2">
      <c r="E10" s="49">
        <f>SUM(E2:E9)</f>
        <v>6656228.3700000001</v>
      </c>
      <c r="G10" s="49">
        <f t="shared" ref="G10:H10" si="1">SUM(G2:G9)</f>
        <v>532498.22959999996</v>
      </c>
      <c r="H10" s="49">
        <f t="shared" si="1"/>
        <v>7188726.5996000003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J7"/>
  <sheetViews>
    <sheetView zoomScaleNormal="100" workbookViewId="0">
      <selection activeCell="E8" sqref="E8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45638</v>
      </c>
      <c r="B2" s="48" t="s">
        <v>95</v>
      </c>
      <c r="C2" s="48" t="s">
        <v>24</v>
      </c>
      <c r="D2" s="48" t="s">
        <v>77</v>
      </c>
      <c r="E2" s="49">
        <v>317334</v>
      </c>
      <c r="F2" s="50" t="s">
        <v>26</v>
      </c>
      <c r="G2" s="49">
        <v>25387</v>
      </c>
      <c r="H2" s="49">
        <f>+E2+G2</f>
        <v>342721</v>
      </c>
      <c r="I2" s="48" t="s">
        <v>27</v>
      </c>
      <c r="J2" s="48" t="s">
        <v>28</v>
      </c>
    </row>
    <row r="3" spans="1:10" outlineLevel="1" x14ac:dyDescent="0.2">
      <c r="A3" s="47">
        <v>45640</v>
      </c>
      <c r="B3" s="48" t="s">
        <v>96</v>
      </c>
      <c r="C3" s="48" t="s">
        <v>24</v>
      </c>
      <c r="D3" s="48" t="s">
        <v>97</v>
      </c>
      <c r="E3" s="49">
        <v>1012119</v>
      </c>
      <c r="F3" s="50" t="s">
        <v>26</v>
      </c>
      <c r="G3" s="49">
        <v>80970</v>
      </c>
      <c r="H3" s="49">
        <f t="shared" ref="H3:H5" si="0">+E3+G3</f>
        <v>1093089</v>
      </c>
      <c r="I3" s="48" t="s">
        <v>27</v>
      </c>
      <c r="J3" s="48" t="s">
        <v>28</v>
      </c>
    </row>
    <row r="4" spans="1:10" outlineLevel="1" x14ac:dyDescent="0.2">
      <c r="A4" s="47">
        <v>45651</v>
      </c>
      <c r="B4" s="48" t="s">
        <v>98</v>
      </c>
      <c r="C4" s="48" t="s">
        <v>24</v>
      </c>
      <c r="D4" s="48" t="s">
        <v>97</v>
      </c>
      <c r="E4" s="49">
        <v>370842</v>
      </c>
      <c r="F4" s="50" t="s">
        <v>26</v>
      </c>
      <c r="G4" s="49">
        <v>29667</v>
      </c>
      <c r="H4" s="49">
        <f t="shared" si="0"/>
        <v>400509</v>
      </c>
      <c r="I4" s="48" t="s">
        <v>27</v>
      </c>
      <c r="J4" s="48" t="s">
        <v>28</v>
      </c>
    </row>
    <row r="5" spans="1:10" outlineLevel="1" x14ac:dyDescent="0.2">
      <c r="A5" s="47">
        <v>45653</v>
      </c>
      <c r="B5" s="48" t="s">
        <v>99</v>
      </c>
      <c r="C5" s="48" t="s">
        <v>24</v>
      </c>
      <c r="D5" s="48" t="s">
        <v>97</v>
      </c>
      <c r="E5" s="49">
        <v>1062302</v>
      </c>
      <c r="F5" s="50" t="s">
        <v>26</v>
      </c>
      <c r="G5" s="49">
        <v>84984</v>
      </c>
      <c r="H5" s="49">
        <f t="shared" si="0"/>
        <v>1147286</v>
      </c>
      <c r="I5" s="48" t="s">
        <v>27</v>
      </c>
      <c r="J5" s="48" t="s">
        <v>28</v>
      </c>
    </row>
    <row r="6" spans="1:10" outlineLevel="1" x14ac:dyDescent="0.2">
      <c r="D6" s="48" t="s">
        <v>100</v>
      </c>
      <c r="E6" s="49">
        <f>-1%*SUM(E2:E5)</f>
        <v>-27625.97</v>
      </c>
      <c r="F6" s="50" t="s">
        <v>26</v>
      </c>
      <c r="G6" s="49">
        <f>+E6*F6</f>
        <v>-2210.0776000000001</v>
      </c>
      <c r="H6" s="49">
        <f>+E6+G6</f>
        <v>-29836.047600000002</v>
      </c>
      <c r="I6" s="48" t="s">
        <v>27</v>
      </c>
      <c r="J6" s="48" t="s">
        <v>28</v>
      </c>
    </row>
    <row r="7" spans="1:10" x14ac:dyDescent="0.2">
      <c r="E7" s="49">
        <f>SUM(E2:E6)</f>
        <v>2734971.03</v>
      </c>
      <c r="G7" s="49">
        <f>SUM(G2:G6)</f>
        <v>218797.92240000001</v>
      </c>
      <c r="H7" s="49">
        <f>SUM(H2:H6)</f>
        <v>2953768.9523999998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J9"/>
  <sheetViews>
    <sheetView zoomScaleNormal="100" workbookViewId="0">
      <selection activeCell="E8" sqref="E8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45597</v>
      </c>
      <c r="B2" s="48" t="s">
        <v>86</v>
      </c>
      <c r="C2" s="48" t="s">
        <v>24</v>
      </c>
      <c r="D2" s="48" t="s">
        <v>82</v>
      </c>
      <c r="E2" s="49">
        <v>553467</v>
      </c>
      <c r="F2" s="50" t="s">
        <v>26</v>
      </c>
      <c r="G2" s="49">
        <v>44277</v>
      </c>
      <c r="H2" s="49">
        <f>+E2+G2</f>
        <v>597744</v>
      </c>
      <c r="I2" s="48" t="s">
        <v>27</v>
      </c>
      <c r="J2" s="48" t="s">
        <v>28</v>
      </c>
    </row>
    <row r="3" spans="1:10" outlineLevel="1" x14ac:dyDescent="0.2">
      <c r="A3" s="47">
        <v>45602</v>
      </c>
      <c r="B3" s="48" t="s">
        <v>87</v>
      </c>
      <c r="C3" s="48" t="s">
        <v>24</v>
      </c>
      <c r="D3" s="48" t="s">
        <v>47</v>
      </c>
      <c r="E3" s="49">
        <v>220293</v>
      </c>
      <c r="F3" s="50" t="s">
        <v>26</v>
      </c>
      <c r="G3" s="49">
        <v>17623</v>
      </c>
      <c r="H3" s="49">
        <f t="shared" ref="H3:H7" si="0">+E3+G3</f>
        <v>237916</v>
      </c>
      <c r="I3" s="48" t="s">
        <v>27</v>
      </c>
      <c r="J3" s="48" t="s">
        <v>28</v>
      </c>
    </row>
    <row r="4" spans="1:10" outlineLevel="1" x14ac:dyDescent="0.2">
      <c r="A4" s="47">
        <v>45602</v>
      </c>
      <c r="B4" s="48" t="s">
        <v>88</v>
      </c>
      <c r="C4" s="48" t="s">
        <v>24</v>
      </c>
      <c r="D4" s="48" t="s">
        <v>59</v>
      </c>
      <c r="E4" s="49">
        <v>1792090</v>
      </c>
      <c r="F4" s="50" t="s">
        <v>26</v>
      </c>
      <c r="G4" s="49">
        <v>143367</v>
      </c>
      <c r="H4" s="49">
        <f t="shared" si="0"/>
        <v>1935457</v>
      </c>
      <c r="I4" s="48" t="s">
        <v>27</v>
      </c>
      <c r="J4" s="48" t="s">
        <v>28</v>
      </c>
    </row>
    <row r="5" spans="1:10" outlineLevel="1" x14ac:dyDescent="0.2">
      <c r="A5" s="47">
        <v>45604</v>
      </c>
      <c r="B5" s="48" t="s">
        <v>89</v>
      </c>
      <c r="C5" s="48" t="s">
        <v>24</v>
      </c>
      <c r="D5" s="48" t="s">
        <v>59</v>
      </c>
      <c r="E5" s="49">
        <v>1792090</v>
      </c>
      <c r="F5" s="50" t="s">
        <v>26</v>
      </c>
      <c r="G5" s="49">
        <v>143367</v>
      </c>
      <c r="H5" s="49">
        <f t="shared" si="0"/>
        <v>1935457</v>
      </c>
      <c r="I5" s="48" t="s">
        <v>27</v>
      </c>
      <c r="J5" s="48" t="s">
        <v>28</v>
      </c>
    </row>
    <row r="6" spans="1:10" outlineLevel="1" x14ac:dyDescent="0.2">
      <c r="A6" s="47">
        <v>45604</v>
      </c>
      <c r="B6" s="48" t="s">
        <v>90</v>
      </c>
      <c r="C6" s="48" t="s">
        <v>24</v>
      </c>
      <c r="D6" s="48" t="s">
        <v>91</v>
      </c>
      <c r="E6" s="49">
        <v>555290</v>
      </c>
      <c r="F6" s="50" t="s">
        <v>26</v>
      </c>
      <c r="G6" s="49">
        <v>44423</v>
      </c>
      <c r="H6" s="49">
        <f t="shared" si="0"/>
        <v>599713</v>
      </c>
      <c r="I6" s="48" t="s">
        <v>27</v>
      </c>
      <c r="J6" s="48" t="s">
        <v>28</v>
      </c>
    </row>
    <row r="7" spans="1:10" outlineLevel="1" x14ac:dyDescent="0.2">
      <c r="A7" s="47">
        <v>45612</v>
      </c>
      <c r="B7" s="48" t="s">
        <v>92</v>
      </c>
      <c r="C7" s="48" t="s">
        <v>24</v>
      </c>
      <c r="D7" s="48" t="s">
        <v>59</v>
      </c>
      <c r="E7" s="49">
        <v>1792090</v>
      </c>
      <c r="F7" s="50" t="s">
        <v>26</v>
      </c>
      <c r="G7" s="49">
        <v>143367</v>
      </c>
      <c r="H7" s="49">
        <f t="shared" si="0"/>
        <v>1935457</v>
      </c>
      <c r="I7" s="48" t="s">
        <v>27</v>
      </c>
      <c r="J7" s="48" t="s">
        <v>28</v>
      </c>
    </row>
    <row r="8" spans="1:10" outlineLevel="1" x14ac:dyDescent="0.2">
      <c r="D8" s="48" t="s">
        <v>94</v>
      </c>
      <c r="E8" s="49">
        <f>-1%*SUM(E2:E7)</f>
        <v>-67053.2</v>
      </c>
      <c r="F8" s="50" t="s">
        <v>26</v>
      </c>
      <c r="G8" s="49">
        <f>+E8*F8</f>
        <v>-5364.2560000000003</v>
      </c>
      <c r="H8" s="49">
        <f>+E8+G8</f>
        <v>-72417.455999999991</v>
      </c>
      <c r="I8" s="48" t="s">
        <v>27</v>
      </c>
      <c r="J8" s="48" t="s">
        <v>28</v>
      </c>
    </row>
    <row r="9" spans="1:10" x14ac:dyDescent="0.2">
      <c r="E9" s="49">
        <f>SUM(E2:E8)</f>
        <v>6638266.7999999998</v>
      </c>
      <c r="G9" s="49">
        <f>SUM(G2:G8)</f>
        <v>531059.74399999995</v>
      </c>
      <c r="H9" s="49">
        <f>SUM(H2:H8)</f>
        <v>7169326.5439999998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</sheetPr>
  <dimension ref="A1:J11"/>
  <sheetViews>
    <sheetView zoomScaleNormal="100" workbookViewId="0">
      <selection activeCell="E10" sqref="E10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45572</v>
      </c>
      <c r="B2" s="48" t="s">
        <v>73</v>
      </c>
      <c r="C2" s="48" t="s">
        <v>24</v>
      </c>
      <c r="D2" s="48" t="s">
        <v>74</v>
      </c>
      <c r="E2" s="49">
        <v>2089923</v>
      </c>
      <c r="F2" s="50" t="s">
        <v>26</v>
      </c>
      <c r="G2" s="49">
        <v>167194</v>
      </c>
      <c r="H2" s="49">
        <f>+E2+G2</f>
        <v>2257117</v>
      </c>
      <c r="I2" s="48" t="s">
        <v>27</v>
      </c>
      <c r="J2" s="48" t="s">
        <v>28</v>
      </c>
    </row>
    <row r="3" spans="1:10" outlineLevel="1" x14ac:dyDescent="0.2">
      <c r="A3" s="47">
        <v>45573</v>
      </c>
      <c r="B3" s="48" t="s">
        <v>75</v>
      </c>
      <c r="C3" s="48" t="s">
        <v>24</v>
      </c>
      <c r="D3" s="48" t="s">
        <v>25</v>
      </c>
      <c r="E3" s="49">
        <v>1288139</v>
      </c>
      <c r="F3" s="50" t="s">
        <v>26</v>
      </c>
      <c r="G3" s="49">
        <v>103051</v>
      </c>
      <c r="H3" s="49">
        <f t="shared" ref="H3:H9" si="0">+E3+G3</f>
        <v>1391190</v>
      </c>
      <c r="I3" s="48" t="s">
        <v>27</v>
      </c>
      <c r="J3" s="48" t="s">
        <v>28</v>
      </c>
    </row>
    <row r="4" spans="1:10" outlineLevel="1" x14ac:dyDescent="0.2">
      <c r="A4" s="47">
        <v>45576</v>
      </c>
      <c r="B4" s="48" t="s">
        <v>76</v>
      </c>
      <c r="C4" s="48" t="s">
        <v>24</v>
      </c>
      <c r="D4" s="48" t="s">
        <v>77</v>
      </c>
      <c r="E4" s="49">
        <v>761566</v>
      </c>
      <c r="F4" s="50" t="s">
        <v>26</v>
      </c>
      <c r="G4" s="49">
        <v>60925</v>
      </c>
      <c r="H4" s="49">
        <f t="shared" si="0"/>
        <v>822491</v>
      </c>
      <c r="I4" s="48" t="s">
        <v>27</v>
      </c>
      <c r="J4" s="48" t="s">
        <v>28</v>
      </c>
    </row>
    <row r="5" spans="1:10" outlineLevel="1" x14ac:dyDescent="0.2">
      <c r="A5" s="47">
        <v>45577</v>
      </c>
      <c r="B5" s="48" t="s">
        <v>78</v>
      </c>
      <c r="C5" s="48" t="s">
        <v>24</v>
      </c>
      <c r="D5" s="48" t="s">
        <v>49</v>
      </c>
      <c r="E5" s="49">
        <v>734310</v>
      </c>
      <c r="F5" s="50" t="s">
        <v>26</v>
      </c>
      <c r="G5" s="49">
        <v>58745</v>
      </c>
      <c r="H5" s="49">
        <f t="shared" si="0"/>
        <v>793055</v>
      </c>
      <c r="I5" s="48" t="s">
        <v>27</v>
      </c>
      <c r="J5" s="48" t="s">
        <v>28</v>
      </c>
    </row>
    <row r="6" spans="1:10" outlineLevel="1" x14ac:dyDescent="0.2">
      <c r="A6" s="47">
        <v>45581</v>
      </c>
      <c r="B6" s="48" t="s">
        <v>79</v>
      </c>
      <c r="C6" s="48" t="s">
        <v>24</v>
      </c>
      <c r="D6" s="48" t="s">
        <v>59</v>
      </c>
      <c r="E6" s="49">
        <v>587448</v>
      </c>
      <c r="F6" s="50" t="s">
        <v>26</v>
      </c>
      <c r="G6" s="49">
        <v>46996</v>
      </c>
      <c r="H6" s="49">
        <f t="shared" si="0"/>
        <v>634444</v>
      </c>
      <c r="I6" s="48" t="s">
        <v>27</v>
      </c>
      <c r="J6" s="48" t="s">
        <v>28</v>
      </c>
    </row>
    <row r="7" spans="1:10" outlineLevel="1" x14ac:dyDescent="0.2">
      <c r="A7" s="47">
        <v>45582</v>
      </c>
      <c r="B7" s="48" t="s">
        <v>80</v>
      </c>
      <c r="C7" s="48" t="s">
        <v>24</v>
      </c>
      <c r="D7" s="48" t="s">
        <v>25</v>
      </c>
      <c r="E7" s="49">
        <v>1792215</v>
      </c>
      <c r="F7" s="50" t="s">
        <v>26</v>
      </c>
      <c r="G7" s="49">
        <v>143377</v>
      </c>
      <c r="H7" s="49">
        <f t="shared" si="0"/>
        <v>1935592</v>
      </c>
      <c r="I7" s="48" t="s">
        <v>27</v>
      </c>
      <c r="J7" s="48" t="s">
        <v>28</v>
      </c>
    </row>
    <row r="8" spans="1:10" outlineLevel="1" x14ac:dyDescent="0.2">
      <c r="A8" s="47">
        <v>45594</v>
      </c>
      <c r="B8" s="48" t="s">
        <v>81</v>
      </c>
      <c r="C8" s="48" t="s">
        <v>24</v>
      </c>
      <c r="D8" s="48" t="s">
        <v>82</v>
      </c>
      <c r="E8" s="49">
        <v>737956</v>
      </c>
      <c r="F8" s="50" t="s">
        <v>26</v>
      </c>
      <c r="G8" s="49">
        <v>59036</v>
      </c>
      <c r="H8" s="49">
        <f t="shared" si="0"/>
        <v>796992</v>
      </c>
      <c r="I8" s="48" t="s">
        <v>27</v>
      </c>
      <c r="J8" s="48" t="s">
        <v>28</v>
      </c>
    </row>
    <row r="9" spans="1:10" outlineLevel="1" x14ac:dyDescent="0.2">
      <c r="A9" s="47">
        <v>45594</v>
      </c>
      <c r="B9" s="48" t="s">
        <v>83</v>
      </c>
      <c r="C9" s="48" t="s">
        <v>24</v>
      </c>
      <c r="D9" s="48" t="s">
        <v>59</v>
      </c>
      <c r="E9" s="49">
        <v>835004</v>
      </c>
      <c r="F9" s="50" t="s">
        <v>26</v>
      </c>
      <c r="G9" s="49">
        <v>66800</v>
      </c>
      <c r="H9" s="49">
        <f t="shared" si="0"/>
        <v>901804</v>
      </c>
      <c r="I9" s="48" t="s">
        <v>27</v>
      </c>
      <c r="J9" s="48" t="s">
        <v>28</v>
      </c>
    </row>
    <row r="10" spans="1:10" x14ac:dyDescent="0.2">
      <c r="D10" s="48" t="s">
        <v>85</v>
      </c>
      <c r="E10" s="49">
        <v>-88265.61</v>
      </c>
      <c r="F10" s="50" t="s">
        <v>26</v>
      </c>
      <c r="G10" s="49">
        <v>-7061.2488000000003</v>
      </c>
      <c r="H10" s="49">
        <v>-95327</v>
      </c>
      <c r="I10" s="48" t="s">
        <v>27</v>
      </c>
      <c r="J10" s="48" t="s">
        <v>28</v>
      </c>
    </row>
    <row r="11" spans="1:10" x14ac:dyDescent="0.2">
      <c r="E11" s="49">
        <f>+SUM(E2:E10)</f>
        <v>8738295.3900000006</v>
      </c>
      <c r="G11" s="49">
        <f>+SUM(G2:G10)</f>
        <v>699062.75120000006</v>
      </c>
      <c r="H11" s="49">
        <f>+SUM(H2:H10)</f>
        <v>9437358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</sheetPr>
  <dimension ref="A1:J5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45547</v>
      </c>
      <c r="B2" s="48" t="s">
        <v>69</v>
      </c>
      <c r="C2" s="48" t="s">
        <v>24</v>
      </c>
      <c r="D2" s="48" t="s">
        <v>59</v>
      </c>
      <c r="E2" s="49">
        <v>774156</v>
      </c>
      <c r="F2" s="50" t="s">
        <v>26</v>
      </c>
      <c r="G2" s="49">
        <v>61932</v>
      </c>
      <c r="H2" s="49">
        <f>+E2+G2</f>
        <v>836088</v>
      </c>
      <c r="I2" s="48" t="s">
        <v>27</v>
      </c>
      <c r="J2" s="48" t="s">
        <v>28</v>
      </c>
    </row>
    <row r="3" spans="1:10" outlineLevel="1" x14ac:dyDescent="0.2">
      <c r="A3" s="47">
        <v>45549</v>
      </c>
      <c r="B3" s="48" t="s">
        <v>70</v>
      </c>
      <c r="C3" s="48" t="s">
        <v>24</v>
      </c>
      <c r="D3" s="48" t="s">
        <v>25</v>
      </c>
      <c r="E3" s="49">
        <v>2327694</v>
      </c>
      <c r="F3" s="50" t="s">
        <v>26</v>
      </c>
      <c r="G3" s="49">
        <v>186216</v>
      </c>
      <c r="H3" s="49">
        <f t="shared" ref="H3:H4" si="0">+E3+G3</f>
        <v>2513910</v>
      </c>
      <c r="I3" s="48" t="s">
        <v>27</v>
      </c>
      <c r="J3" s="48" t="s">
        <v>28</v>
      </c>
    </row>
    <row r="4" spans="1:10" outlineLevel="1" x14ac:dyDescent="0.2">
      <c r="A4" s="61"/>
      <c r="B4" s="55"/>
      <c r="C4" s="55"/>
      <c r="D4" s="55" t="s">
        <v>72</v>
      </c>
      <c r="E4" s="49">
        <f>-SUM(E2:E3)*1%</f>
        <v>-31018.5</v>
      </c>
      <c r="F4" s="50" t="s">
        <v>26</v>
      </c>
      <c r="G4" s="49">
        <f>-SUM(G2:G3)*1%</f>
        <v>-2481.48</v>
      </c>
      <c r="H4" s="49">
        <f t="shared" si="0"/>
        <v>-33499.980000000003</v>
      </c>
      <c r="I4" s="48" t="s">
        <v>27</v>
      </c>
      <c r="J4" s="48" t="s">
        <v>28</v>
      </c>
    </row>
    <row r="5" spans="1:10" x14ac:dyDescent="0.2">
      <c r="E5" s="49">
        <f>SUM(E2:E4)</f>
        <v>3070831.5</v>
      </c>
      <c r="F5" s="50"/>
      <c r="G5" s="49">
        <f>SUM(G2:G4)</f>
        <v>245666.52</v>
      </c>
      <c r="H5" s="49">
        <f>+E5+G5</f>
        <v>3316498.02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outlinePr summaryBelow="0"/>
  </sheetPr>
  <dimension ref="A1:J6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">
      <c r="A2" s="47">
        <v>45512</v>
      </c>
      <c r="B2" s="48" t="s">
        <v>64</v>
      </c>
      <c r="C2" s="48" t="s">
        <v>24</v>
      </c>
      <c r="D2" s="48" t="s">
        <v>49</v>
      </c>
      <c r="E2" s="49">
        <v>555290</v>
      </c>
      <c r="F2" s="50" t="s">
        <v>26</v>
      </c>
      <c r="G2" s="49">
        <v>44423</v>
      </c>
      <c r="H2" s="49">
        <f>+E2+G2</f>
        <v>599713</v>
      </c>
      <c r="I2" s="48" t="s">
        <v>27</v>
      </c>
      <c r="J2" s="48" t="s">
        <v>28</v>
      </c>
    </row>
    <row r="3" spans="1:10" outlineLevel="1" x14ac:dyDescent="0.2">
      <c r="A3" s="47">
        <v>45528</v>
      </c>
      <c r="B3" s="48" t="s">
        <v>65</v>
      </c>
      <c r="C3" s="48" t="s">
        <v>24</v>
      </c>
      <c r="D3" s="48" t="s">
        <v>25</v>
      </c>
      <c r="E3" s="49">
        <v>1531687</v>
      </c>
      <c r="F3" s="50" t="s">
        <v>26</v>
      </c>
      <c r="G3" s="49">
        <v>122535</v>
      </c>
      <c r="H3" s="49">
        <f t="shared" ref="H3:H4" si="0">+E3+G3</f>
        <v>1654222</v>
      </c>
      <c r="I3" s="48" t="s">
        <v>27</v>
      </c>
      <c r="J3" s="48" t="s">
        <v>28</v>
      </c>
    </row>
    <row r="4" spans="1:10" outlineLevel="1" x14ac:dyDescent="0.2">
      <c r="A4" s="47">
        <v>45534</v>
      </c>
      <c r="B4" s="48" t="s">
        <v>66</v>
      </c>
      <c r="C4" s="48" t="s">
        <v>24</v>
      </c>
      <c r="D4" s="48" t="s">
        <v>25</v>
      </c>
      <c r="E4" s="49">
        <v>8247824</v>
      </c>
      <c r="F4" s="50" t="s">
        <v>26</v>
      </c>
      <c r="G4" s="49">
        <v>659826</v>
      </c>
      <c r="H4" s="49">
        <f t="shared" si="0"/>
        <v>8907650</v>
      </c>
      <c r="I4" s="48" t="s">
        <v>27</v>
      </c>
      <c r="J4" s="48" t="s">
        <v>28</v>
      </c>
    </row>
    <row r="5" spans="1:10" outlineLevel="1" x14ac:dyDescent="0.2">
      <c r="A5" s="47">
        <v>45535</v>
      </c>
      <c r="B5" s="55"/>
      <c r="C5" s="55"/>
      <c r="D5" s="55" t="s">
        <v>68</v>
      </c>
      <c r="E5" s="49">
        <v>-103348.01000000001</v>
      </c>
      <c r="F5" s="50" t="s">
        <v>26</v>
      </c>
      <c r="G5" s="49">
        <v>-8267.84</v>
      </c>
      <c r="H5" s="59">
        <f>+E5+G5</f>
        <v>-111615.85</v>
      </c>
      <c r="I5" s="48" t="s">
        <v>27</v>
      </c>
      <c r="J5" s="48" t="s">
        <v>28</v>
      </c>
    </row>
    <row r="6" spans="1:10" x14ac:dyDescent="0.2">
      <c r="A6" s="51" t="s">
        <v>42</v>
      </c>
      <c r="E6" s="52">
        <f>SUM(E2:E5)</f>
        <v>10231452.99</v>
      </c>
      <c r="G6" s="52">
        <f>SUM(G2:G5)</f>
        <v>818516.16</v>
      </c>
      <c r="H6" s="60">
        <f>+E6+G6</f>
        <v>11049969.15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45"/>
  <sheetViews>
    <sheetView topLeftCell="A16" workbookViewId="0">
      <selection activeCell="H23" sqref="H23"/>
    </sheetView>
  </sheetViews>
  <sheetFormatPr defaultRowHeight="14.25" x14ac:dyDescent="0.2"/>
  <cols>
    <col min="1" max="1" width="11.75" customWidth="1"/>
    <col min="4" max="4" width="55.625" bestFit="1" customWidth="1"/>
    <col min="8" max="8" width="11.75" bestFit="1" customWidth="1"/>
    <col min="9" max="9" width="28.375" bestFit="1" customWidth="1"/>
    <col min="10" max="10" width="9.625" bestFit="1" customWidth="1"/>
  </cols>
  <sheetData>
    <row r="1" spans="1:10" ht="31.5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62">
        <v>45499</v>
      </c>
      <c r="B2" s="63" t="s">
        <v>58</v>
      </c>
      <c r="C2" s="63" t="s">
        <v>24</v>
      </c>
      <c r="D2" s="63" t="s">
        <v>59</v>
      </c>
      <c r="E2" s="64">
        <v>666348</v>
      </c>
      <c r="F2" s="65" t="s">
        <v>26</v>
      </c>
      <c r="G2" s="64">
        <v>53308</v>
      </c>
      <c r="H2" s="64">
        <v>719656</v>
      </c>
      <c r="I2" s="63" t="s">
        <v>27</v>
      </c>
      <c r="J2" s="63" t="s">
        <v>28</v>
      </c>
    </row>
    <row r="3" spans="1:10" x14ac:dyDescent="0.2">
      <c r="A3" s="47">
        <v>45694</v>
      </c>
      <c r="B3" s="48" t="s">
        <v>112</v>
      </c>
      <c r="C3" s="48" t="s">
        <v>103</v>
      </c>
      <c r="D3" s="48" t="s">
        <v>49</v>
      </c>
      <c r="E3" s="49">
        <v>1551166</v>
      </c>
      <c r="F3" s="50" t="s">
        <v>26</v>
      </c>
      <c r="G3" s="49">
        <v>124093</v>
      </c>
      <c r="H3" s="49">
        <v>1675259</v>
      </c>
      <c r="I3" s="48" t="s">
        <v>27</v>
      </c>
      <c r="J3" s="48" t="s">
        <v>28</v>
      </c>
    </row>
    <row r="4" spans="1:10" x14ac:dyDescent="0.2">
      <c r="A4" s="47">
        <v>45694</v>
      </c>
      <c r="B4" s="48" t="s">
        <v>113</v>
      </c>
      <c r="C4" s="48" t="s">
        <v>103</v>
      </c>
      <c r="D4" s="48" t="s">
        <v>59</v>
      </c>
      <c r="E4" s="49">
        <v>1451335</v>
      </c>
      <c r="F4" s="50" t="s">
        <v>26</v>
      </c>
      <c r="G4" s="49">
        <v>116107</v>
      </c>
      <c r="H4" s="49">
        <v>1567442</v>
      </c>
      <c r="I4" s="48" t="s">
        <v>27</v>
      </c>
      <c r="J4" s="48" t="s">
        <v>28</v>
      </c>
    </row>
    <row r="5" spans="1:10" x14ac:dyDescent="0.2">
      <c r="A5" s="47">
        <v>45707</v>
      </c>
      <c r="B5" s="48" t="s">
        <v>114</v>
      </c>
      <c r="C5" s="48" t="s">
        <v>103</v>
      </c>
      <c r="D5" s="48" t="s">
        <v>82</v>
      </c>
      <c r="E5" s="49">
        <v>870801</v>
      </c>
      <c r="F5" s="50" t="s">
        <v>26</v>
      </c>
      <c r="G5" s="49">
        <v>69664</v>
      </c>
      <c r="H5" s="49">
        <v>940465</v>
      </c>
      <c r="I5" s="48" t="s">
        <v>27</v>
      </c>
      <c r="J5" s="48" t="s">
        <v>28</v>
      </c>
    </row>
    <row r="6" spans="1:10" x14ac:dyDescent="0.2">
      <c r="A6" s="47">
        <v>45710</v>
      </c>
      <c r="B6" s="48" t="s">
        <v>115</v>
      </c>
      <c r="C6" s="48" t="s">
        <v>103</v>
      </c>
      <c r="D6" s="48" t="s">
        <v>97</v>
      </c>
      <c r="E6" s="49">
        <v>537627</v>
      </c>
      <c r="F6" s="50" t="s">
        <v>26</v>
      </c>
      <c r="G6" s="49">
        <v>43010</v>
      </c>
      <c r="H6" s="49">
        <v>580637</v>
      </c>
      <c r="I6" s="48" t="s">
        <v>27</v>
      </c>
      <c r="J6" s="48" t="s">
        <v>28</v>
      </c>
    </row>
    <row r="7" spans="1:10" x14ac:dyDescent="0.2">
      <c r="A7" s="47">
        <v>45715</v>
      </c>
      <c r="B7" s="48" t="s">
        <v>116</v>
      </c>
      <c r="C7" s="48" t="s">
        <v>103</v>
      </c>
      <c r="D7" s="48" t="s">
        <v>82</v>
      </c>
      <c r="E7" s="49">
        <v>870801</v>
      </c>
      <c r="F7" s="50" t="s">
        <v>26</v>
      </c>
      <c r="G7" s="49">
        <v>69664</v>
      </c>
      <c r="H7" s="49">
        <v>940465</v>
      </c>
      <c r="I7" s="48" t="s">
        <v>27</v>
      </c>
      <c r="J7" s="48" t="s">
        <v>28</v>
      </c>
    </row>
    <row r="8" spans="1:10" x14ac:dyDescent="0.2">
      <c r="A8" s="47">
        <v>45715</v>
      </c>
      <c r="B8" s="48" t="s">
        <v>117</v>
      </c>
      <c r="C8" s="48" t="s">
        <v>103</v>
      </c>
      <c r="D8" s="48" t="s">
        <v>59</v>
      </c>
      <c r="E8" s="49">
        <v>528890</v>
      </c>
      <c r="F8" s="50" t="s">
        <v>26</v>
      </c>
      <c r="G8" s="49">
        <v>42311</v>
      </c>
      <c r="H8" s="49">
        <v>571201</v>
      </c>
      <c r="I8" s="48" t="s">
        <v>27</v>
      </c>
      <c r="J8" s="48" t="s">
        <v>28</v>
      </c>
    </row>
    <row r="9" spans="1:10" x14ac:dyDescent="0.2">
      <c r="A9" s="47">
        <v>45715</v>
      </c>
      <c r="B9" s="48" t="s">
        <v>118</v>
      </c>
      <c r="C9" s="48" t="s">
        <v>103</v>
      </c>
      <c r="D9" s="48" t="s">
        <v>59</v>
      </c>
      <c r="E9" s="49">
        <v>553467</v>
      </c>
      <c r="F9" s="50" t="s">
        <v>26</v>
      </c>
      <c r="G9" s="49">
        <v>44277</v>
      </c>
      <c r="H9" s="49">
        <v>597744</v>
      </c>
      <c r="I9" s="48" t="s">
        <v>27</v>
      </c>
      <c r="J9" s="48" t="s">
        <v>28</v>
      </c>
    </row>
    <row r="10" spans="1:10" x14ac:dyDescent="0.2">
      <c r="A10" s="47">
        <v>45715</v>
      </c>
      <c r="B10" s="48" t="s">
        <v>119</v>
      </c>
      <c r="C10" s="48" t="s">
        <v>103</v>
      </c>
      <c r="D10" s="48" t="s">
        <v>97</v>
      </c>
      <c r="E10" s="49">
        <v>870801</v>
      </c>
      <c r="F10" s="50" t="s">
        <v>26</v>
      </c>
      <c r="G10" s="49">
        <v>69664</v>
      </c>
      <c r="H10" s="49">
        <v>940465</v>
      </c>
      <c r="I10" s="48" t="s">
        <v>27</v>
      </c>
      <c r="J10" s="48" t="s">
        <v>28</v>
      </c>
    </row>
    <row r="11" spans="1:10" x14ac:dyDescent="0.2">
      <c r="A11" s="47">
        <v>45716</v>
      </c>
      <c r="B11" s="48" t="s">
        <v>120</v>
      </c>
      <c r="C11" s="48" t="s">
        <v>103</v>
      </c>
      <c r="D11" s="48" t="s">
        <v>49</v>
      </c>
      <c r="E11" s="49">
        <v>870801</v>
      </c>
      <c r="F11" s="50" t="s">
        <v>26</v>
      </c>
      <c r="G11" s="49">
        <v>69664</v>
      </c>
      <c r="H11" s="49">
        <v>940465</v>
      </c>
      <c r="I11" s="48" t="s">
        <v>27</v>
      </c>
      <c r="J11" s="48" t="s">
        <v>28</v>
      </c>
    </row>
    <row r="12" spans="1:10" x14ac:dyDescent="0.2">
      <c r="A12" s="47">
        <v>45716</v>
      </c>
      <c r="B12" s="48" t="s">
        <v>121</v>
      </c>
      <c r="C12" s="48" t="s">
        <v>103</v>
      </c>
      <c r="D12" s="48" t="s">
        <v>122</v>
      </c>
      <c r="E12" s="49">
        <v>870801</v>
      </c>
      <c r="F12" s="50" t="s">
        <v>26</v>
      </c>
      <c r="G12" s="49">
        <v>69664</v>
      </c>
      <c r="H12" s="49">
        <v>940465</v>
      </c>
      <c r="I12" s="48" t="s">
        <v>27</v>
      </c>
      <c r="J12" s="48" t="s">
        <v>28</v>
      </c>
    </row>
    <row r="13" spans="1:10" x14ac:dyDescent="0.2">
      <c r="A13" s="57"/>
      <c r="D13" s="48" t="s">
        <v>123</v>
      </c>
      <c r="E13" s="49">
        <v>-89764.900000000009</v>
      </c>
      <c r="F13" s="50" t="s">
        <v>26</v>
      </c>
      <c r="G13" s="49">
        <v>-7181.1920000000009</v>
      </c>
      <c r="H13" s="49">
        <v>-96946.092000000004</v>
      </c>
      <c r="I13" s="48" t="s">
        <v>27</v>
      </c>
      <c r="J13" s="48" t="s">
        <v>28</v>
      </c>
    </row>
    <row r="14" spans="1:10" x14ac:dyDescent="0.2">
      <c r="A14" s="47">
        <v>45717</v>
      </c>
      <c r="B14" s="48" t="s">
        <v>125</v>
      </c>
      <c r="C14" s="48" t="s">
        <v>103</v>
      </c>
      <c r="D14" s="48" t="s">
        <v>47</v>
      </c>
      <c r="E14" s="49">
        <v>537627</v>
      </c>
      <c r="F14" s="50" t="s">
        <v>26</v>
      </c>
      <c r="G14" s="49">
        <v>43010</v>
      </c>
      <c r="H14" s="49">
        <v>580637</v>
      </c>
      <c r="I14" s="48" t="s">
        <v>27</v>
      </c>
      <c r="J14" s="48" t="s">
        <v>28</v>
      </c>
    </row>
    <row r="15" spans="1:10" x14ac:dyDescent="0.2">
      <c r="A15" s="47">
        <v>45717</v>
      </c>
      <c r="B15" s="48" t="s">
        <v>126</v>
      </c>
      <c r="C15" s="48" t="s">
        <v>103</v>
      </c>
      <c r="D15" s="48" t="s">
        <v>77</v>
      </c>
      <c r="E15" s="49">
        <v>870801</v>
      </c>
      <c r="F15" s="50" t="s">
        <v>26</v>
      </c>
      <c r="G15" s="49">
        <v>69664</v>
      </c>
      <c r="H15" s="49">
        <v>940465</v>
      </c>
      <c r="I15" s="48" t="s">
        <v>27</v>
      </c>
      <c r="J15" s="48" t="s">
        <v>28</v>
      </c>
    </row>
    <row r="16" spans="1:10" x14ac:dyDescent="0.2">
      <c r="A16" s="47">
        <v>45733</v>
      </c>
      <c r="B16" s="48" t="s">
        <v>127</v>
      </c>
      <c r="C16" s="48" t="s">
        <v>103</v>
      </c>
      <c r="D16" s="48" t="s">
        <v>47</v>
      </c>
      <c r="E16" s="49">
        <v>553467</v>
      </c>
      <c r="F16" s="50" t="s">
        <v>26</v>
      </c>
      <c r="G16" s="49">
        <v>44277</v>
      </c>
      <c r="H16" s="49">
        <v>597744</v>
      </c>
      <c r="I16" s="48" t="s">
        <v>27</v>
      </c>
      <c r="J16" s="48" t="s">
        <v>28</v>
      </c>
    </row>
    <row r="17" spans="1:10" x14ac:dyDescent="0.2">
      <c r="A17" s="47">
        <v>45736</v>
      </c>
      <c r="B17" s="48" t="s">
        <v>128</v>
      </c>
      <c r="C17" s="48" t="s">
        <v>103</v>
      </c>
      <c r="D17" s="48" t="s">
        <v>77</v>
      </c>
      <c r="E17" s="49">
        <v>775979</v>
      </c>
      <c r="F17" s="50" t="s">
        <v>26</v>
      </c>
      <c r="G17" s="49">
        <v>62078</v>
      </c>
      <c r="H17" s="49">
        <v>838057</v>
      </c>
      <c r="I17" s="48" t="s">
        <v>27</v>
      </c>
      <c r="J17" s="48" t="s">
        <v>28</v>
      </c>
    </row>
    <row r="18" spans="1:10" x14ac:dyDescent="0.2">
      <c r="A18" s="47">
        <v>45737</v>
      </c>
      <c r="B18" s="48" t="s">
        <v>129</v>
      </c>
      <c r="C18" s="48" t="s">
        <v>103</v>
      </c>
      <c r="D18" s="48" t="s">
        <v>97</v>
      </c>
      <c r="E18" s="49">
        <v>1075254</v>
      </c>
      <c r="F18" s="50" t="s">
        <v>26</v>
      </c>
      <c r="G18" s="49">
        <v>86020</v>
      </c>
      <c r="H18" s="49">
        <v>1161274</v>
      </c>
      <c r="I18" s="48" t="s">
        <v>27</v>
      </c>
      <c r="J18" s="48" t="s">
        <v>28</v>
      </c>
    </row>
    <row r="19" spans="1:10" x14ac:dyDescent="0.2">
      <c r="A19" s="47">
        <v>45737</v>
      </c>
      <c r="B19" s="48" t="s">
        <v>130</v>
      </c>
      <c r="C19" s="48" t="s">
        <v>103</v>
      </c>
      <c r="D19" s="48" t="s">
        <v>59</v>
      </c>
      <c r="E19" s="49">
        <v>741684</v>
      </c>
      <c r="F19" s="50" t="s">
        <v>26</v>
      </c>
      <c r="G19" s="49">
        <v>59335</v>
      </c>
      <c r="H19" s="49">
        <v>801019</v>
      </c>
      <c r="I19" s="48" t="s">
        <v>27</v>
      </c>
      <c r="J19" s="48" t="s">
        <v>28</v>
      </c>
    </row>
    <row r="20" spans="1:10" x14ac:dyDescent="0.2">
      <c r="A20" s="47">
        <v>45738</v>
      </c>
      <c r="B20" s="48" t="s">
        <v>131</v>
      </c>
      <c r="C20" s="48" t="s">
        <v>103</v>
      </c>
      <c r="D20" s="48" t="s">
        <v>97</v>
      </c>
      <c r="E20" s="49">
        <v>666348</v>
      </c>
      <c r="F20" s="50" t="s">
        <v>26</v>
      </c>
      <c r="G20" s="49">
        <v>53308</v>
      </c>
      <c r="H20" s="49">
        <v>719656</v>
      </c>
      <c r="I20" s="48" t="s">
        <v>27</v>
      </c>
      <c r="J20" s="48" t="s">
        <v>28</v>
      </c>
    </row>
    <row r="21" spans="1:10" x14ac:dyDescent="0.2">
      <c r="A21" s="47">
        <v>45744</v>
      </c>
      <c r="B21" s="48" t="s">
        <v>132</v>
      </c>
      <c r="C21" s="48" t="s">
        <v>103</v>
      </c>
      <c r="D21" s="48" t="s">
        <v>91</v>
      </c>
      <c r="E21" s="49">
        <v>648685</v>
      </c>
      <c r="F21" s="50" t="s">
        <v>26</v>
      </c>
      <c r="G21" s="49">
        <v>51895</v>
      </c>
      <c r="H21" s="49">
        <v>700580</v>
      </c>
      <c r="I21" s="48" t="s">
        <v>27</v>
      </c>
      <c r="J21" s="48" t="s">
        <v>28</v>
      </c>
    </row>
    <row r="22" spans="1:10" x14ac:dyDescent="0.2">
      <c r="A22" s="57"/>
      <c r="D22" s="48" t="s">
        <v>134</v>
      </c>
      <c r="E22" s="49">
        <v>-58698.450000000004</v>
      </c>
      <c r="F22" s="50" t="s">
        <v>26</v>
      </c>
      <c r="G22" s="49">
        <v>-4695.8760000000002</v>
      </c>
      <c r="H22" s="49">
        <v>-63394.326000000001</v>
      </c>
      <c r="I22" s="48" t="s">
        <v>27</v>
      </c>
      <c r="J22" s="48" t="s">
        <v>28</v>
      </c>
    </row>
    <row r="23" spans="1:10" x14ac:dyDescent="0.2">
      <c r="A23" s="47">
        <v>45751</v>
      </c>
      <c r="B23" s="48" t="s">
        <v>135</v>
      </c>
      <c r="C23" s="48" t="s">
        <v>103</v>
      </c>
      <c r="D23" s="48" t="s">
        <v>77</v>
      </c>
      <c r="E23" s="49">
        <v>609194</v>
      </c>
      <c r="F23" s="50" t="s">
        <v>26</v>
      </c>
      <c r="G23" s="49">
        <v>48736</v>
      </c>
      <c r="H23" s="49">
        <v>657930</v>
      </c>
      <c r="I23" s="48" t="s">
        <v>27</v>
      </c>
      <c r="J23" s="48" t="s">
        <v>28</v>
      </c>
    </row>
    <row r="24" spans="1:10" x14ac:dyDescent="0.2">
      <c r="A24" s="47">
        <v>45751</v>
      </c>
      <c r="B24" s="48" t="s">
        <v>136</v>
      </c>
      <c r="C24" s="48" t="s">
        <v>103</v>
      </c>
      <c r="D24" s="48" t="s">
        <v>59</v>
      </c>
      <c r="E24" s="49">
        <v>480432</v>
      </c>
      <c r="F24" s="50" t="s">
        <v>26</v>
      </c>
      <c r="G24" s="49">
        <v>38435</v>
      </c>
      <c r="H24" s="49">
        <v>518867</v>
      </c>
      <c r="I24" s="48" t="s">
        <v>27</v>
      </c>
      <c r="J24" s="48" t="s">
        <v>28</v>
      </c>
    </row>
    <row r="25" spans="1:10" x14ac:dyDescent="0.2">
      <c r="A25" s="47">
        <v>45755</v>
      </c>
      <c r="B25" s="48" t="s">
        <v>137</v>
      </c>
      <c r="C25" s="48" t="s">
        <v>103</v>
      </c>
      <c r="D25" s="48" t="s">
        <v>47</v>
      </c>
      <c r="E25" s="49">
        <v>759743</v>
      </c>
      <c r="F25" s="50" t="s">
        <v>26</v>
      </c>
      <c r="G25" s="49">
        <v>60779</v>
      </c>
      <c r="H25" s="49">
        <v>820522</v>
      </c>
      <c r="I25" s="48" t="s">
        <v>27</v>
      </c>
      <c r="J25" s="48" t="s">
        <v>28</v>
      </c>
    </row>
    <row r="26" spans="1:10" x14ac:dyDescent="0.2">
      <c r="A26" s="47">
        <v>45755</v>
      </c>
      <c r="B26" s="48" t="s">
        <v>138</v>
      </c>
      <c r="C26" s="48" t="s">
        <v>103</v>
      </c>
      <c r="D26" s="48" t="s">
        <v>47</v>
      </c>
      <c r="E26" s="49">
        <v>537627</v>
      </c>
      <c r="F26" s="50" t="s">
        <v>26</v>
      </c>
      <c r="G26" s="49">
        <v>43010</v>
      </c>
      <c r="H26" s="49">
        <v>580637</v>
      </c>
      <c r="I26" s="48" t="s">
        <v>27</v>
      </c>
      <c r="J26" s="48" t="s">
        <v>28</v>
      </c>
    </row>
    <row r="27" spans="1:10" x14ac:dyDescent="0.2">
      <c r="A27" s="47">
        <v>45756</v>
      </c>
      <c r="B27" s="48" t="s">
        <v>139</v>
      </c>
      <c r="C27" s="48" t="s">
        <v>103</v>
      </c>
      <c r="D27" s="48" t="s">
        <v>49</v>
      </c>
      <c r="E27" s="49">
        <v>664525</v>
      </c>
      <c r="F27" s="50" t="s">
        <v>26</v>
      </c>
      <c r="G27" s="49">
        <v>53162</v>
      </c>
      <c r="H27" s="49">
        <v>717687</v>
      </c>
      <c r="I27" s="48" t="s">
        <v>27</v>
      </c>
      <c r="J27" s="48" t="s">
        <v>28</v>
      </c>
    </row>
    <row r="28" spans="1:10" x14ac:dyDescent="0.2">
      <c r="A28" s="47">
        <v>45758</v>
      </c>
      <c r="B28" s="48" t="s">
        <v>140</v>
      </c>
      <c r="C28" s="48" t="s">
        <v>103</v>
      </c>
      <c r="D28" s="48" t="s">
        <v>59</v>
      </c>
      <c r="E28" s="49">
        <v>1106934</v>
      </c>
      <c r="F28" s="50" t="s">
        <v>26</v>
      </c>
      <c r="G28" s="49">
        <v>88555</v>
      </c>
      <c r="H28" s="49">
        <v>1195489</v>
      </c>
      <c r="I28" s="48" t="s">
        <v>27</v>
      </c>
      <c r="J28" s="48" t="s">
        <v>28</v>
      </c>
    </row>
    <row r="29" spans="1:10" x14ac:dyDescent="0.2">
      <c r="A29" s="47">
        <v>45761</v>
      </c>
      <c r="B29" s="48" t="s">
        <v>141</v>
      </c>
      <c r="C29" s="48" t="s">
        <v>103</v>
      </c>
      <c r="D29" s="48" t="s">
        <v>49</v>
      </c>
      <c r="E29" s="49">
        <v>704148</v>
      </c>
      <c r="F29" s="50" t="s">
        <v>26</v>
      </c>
      <c r="G29" s="49">
        <v>56332</v>
      </c>
      <c r="H29" s="49">
        <v>760480</v>
      </c>
      <c r="I29" s="48" t="s">
        <v>27</v>
      </c>
      <c r="J29" s="48" t="s">
        <v>28</v>
      </c>
    </row>
    <row r="30" spans="1:10" x14ac:dyDescent="0.2">
      <c r="A30" s="47">
        <v>45766</v>
      </c>
      <c r="B30" s="48" t="s">
        <v>142</v>
      </c>
      <c r="C30" s="48" t="s">
        <v>103</v>
      </c>
      <c r="D30" s="48" t="s">
        <v>49</v>
      </c>
      <c r="E30" s="49">
        <v>741684</v>
      </c>
      <c r="F30" s="50" t="s">
        <v>26</v>
      </c>
      <c r="G30" s="49">
        <v>59335</v>
      </c>
      <c r="H30" s="49">
        <v>801019</v>
      </c>
      <c r="I30" s="48" t="s">
        <v>27</v>
      </c>
      <c r="J30" s="48" t="s">
        <v>28</v>
      </c>
    </row>
    <row r="31" spans="1:10" x14ac:dyDescent="0.2">
      <c r="A31" s="47">
        <v>45775</v>
      </c>
      <c r="B31" s="48" t="s">
        <v>143</v>
      </c>
      <c r="C31" s="48" t="s">
        <v>103</v>
      </c>
      <c r="D31" s="48" t="s">
        <v>59</v>
      </c>
      <c r="E31" s="49">
        <v>908469</v>
      </c>
      <c r="F31" s="50" t="s">
        <v>26</v>
      </c>
      <c r="G31" s="49">
        <v>72678</v>
      </c>
      <c r="H31" s="49">
        <v>981147</v>
      </c>
      <c r="I31" s="48" t="s">
        <v>27</v>
      </c>
      <c r="J31" s="48" t="s">
        <v>28</v>
      </c>
    </row>
    <row r="32" spans="1:10" x14ac:dyDescent="0.2">
      <c r="A32" s="57"/>
      <c r="D32" s="48" t="s">
        <v>144</v>
      </c>
      <c r="E32" s="49">
        <v>-65127.560000000005</v>
      </c>
      <c r="F32" s="50" t="s">
        <v>26</v>
      </c>
      <c r="G32" s="49">
        <v>-5210.2048000000004</v>
      </c>
      <c r="H32" s="49">
        <v>-70337.764800000004</v>
      </c>
      <c r="I32" s="48" t="s">
        <v>27</v>
      </c>
      <c r="J32" s="48" t="s">
        <v>28</v>
      </c>
    </row>
    <row r="33" spans="1:10" x14ac:dyDescent="0.2">
      <c r="A33" s="47">
        <v>45784</v>
      </c>
      <c r="B33" s="48" t="s">
        <v>146</v>
      </c>
      <c r="C33" s="48" t="s">
        <v>103</v>
      </c>
      <c r="D33" s="48" t="s">
        <v>77</v>
      </c>
      <c r="E33" s="49">
        <v>571699</v>
      </c>
      <c r="F33" s="50" t="s">
        <v>26</v>
      </c>
      <c r="G33" s="49">
        <v>45736</v>
      </c>
      <c r="H33" s="49">
        <v>617435</v>
      </c>
      <c r="I33" s="48" t="s">
        <v>27</v>
      </c>
      <c r="J33" s="48" t="s">
        <v>28</v>
      </c>
    </row>
    <row r="34" spans="1:10" x14ac:dyDescent="0.2">
      <c r="A34" s="47">
        <v>45786</v>
      </c>
      <c r="B34" s="48" t="s">
        <v>147</v>
      </c>
      <c r="C34" s="48" t="s">
        <v>103</v>
      </c>
      <c r="D34" s="48" t="s">
        <v>59</v>
      </c>
      <c r="E34" s="49">
        <v>716836</v>
      </c>
      <c r="F34" s="50" t="s">
        <v>26</v>
      </c>
      <c r="G34" s="49">
        <v>57347</v>
      </c>
      <c r="H34" s="49">
        <v>774183</v>
      </c>
      <c r="I34" s="48" t="s">
        <v>27</v>
      </c>
      <c r="J34" s="48" t="s">
        <v>28</v>
      </c>
    </row>
    <row r="35" spans="1:10" x14ac:dyDescent="0.2">
      <c r="A35" s="47">
        <v>45787</v>
      </c>
      <c r="B35" s="48" t="s">
        <v>148</v>
      </c>
      <c r="C35" s="48" t="s">
        <v>103</v>
      </c>
      <c r="D35" s="48" t="s">
        <v>47</v>
      </c>
      <c r="E35" s="49">
        <v>684489</v>
      </c>
      <c r="F35" s="50" t="s">
        <v>26</v>
      </c>
      <c r="G35" s="49">
        <v>54759</v>
      </c>
      <c r="H35" s="49">
        <v>739248</v>
      </c>
      <c r="I35" s="48" t="s">
        <v>27</v>
      </c>
      <c r="J35" s="48" t="s">
        <v>28</v>
      </c>
    </row>
    <row r="36" spans="1:10" x14ac:dyDescent="0.2">
      <c r="A36" s="47">
        <v>45791</v>
      </c>
      <c r="B36" s="48" t="s">
        <v>149</v>
      </c>
      <c r="C36" s="48" t="s">
        <v>103</v>
      </c>
      <c r="D36" s="48" t="s">
        <v>47</v>
      </c>
      <c r="E36" s="49">
        <v>896045</v>
      </c>
      <c r="F36" s="50" t="s">
        <v>26</v>
      </c>
      <c r="G36" s="49">
        <v>71684</v>
      </c>
      <c r="H36" s="49">
        <v>967729</v>
      </c>
      <c r="I36" s="48" t="s">
        <v>27</v>
      </c>
      <c r="J36" s="48" t="s">
        <v>28</v>
      </c>
    </row>
    <row r="37" spans="1:10" x14ac:dyDescent="0.2">
      <c r="A37" s="47">
        <v>45791</v>
      </c>
      <c r="B37" s="48" t="s">
        <v>150</v>
      </c>
      <c r="C37" s="48" t="s">
        <v>103</v>
      </c>
      <c r="D37" s="48" t="s">
        <v>82</v>
      </c>
      <c r="E37" s="49">
        <v>494456</v>
      </c>
      <c r="F37" s="50" t="s">
        <v>26</v>
      </c>
      <c r="G37" s="49">
        <v>39556</v>
      </c>
      <c r="H37" s="49">
        <v>534012</v>
      </c>
      <c r="I37" s="48" t="s">
        <v>27</v>
      </c>
      <c r="J37" s="48" t="s">
        <v>28</v>
      </c>
    </row>
    <row r="38" spans="1:10" x14ac:dyDescent="0.2">
      <c r="A38" s="47">
        <v>45791</v>
      </c>
      <c r="B38" s="48" t="s">
        <v>151</v>
      </c>
      <c r="C38" s="48" t="s">
        <v>103</v>
      </c>
      <c r="D38" s="48" t="s">
        <v>59</v>
      </c>
      <c r="E38" s="49">
        <v>641318</v>
      </c>
      <c r="F38" s="50" t="s">
        <v>26</v>
      </c>
      <c r="G38" s="49">
        <v>51305</v>
      </c>
      <c r="H38" s="49">
        <v>692623</v>
      </c>
      <c r="I38" s="48" t="s">
        <v>27</v>
      </c>
      <c r="J38" s="48" t="s">
        <v>28</v>
      </c>
    </row>
    <row r="39" spans="1:10" x14ac:dyDescent="0.2">
      <c r="A39" s="47">
        <v>45798</v>
      </c>
      <c r="B39" s="48" t="s">
        <v>152</v>
      </c>
      <c r="C39" s="48" t="s">
        <v>103</v>
      </c>
      <c r="D39" s="48" t="s">
        <v>49</v>
      </c>
      <c r="E39" s="49">
        <v>440586</v>
      </c>
      <c r="F39" s="50" t="s">
        <v>26</v>
      </c>
      <c r="G39" s="49">
        <v>35247</v>
      </c>
      <c r="H39" s="49">
        <v>475833</v>
      </c>
      <c r="I39" s="48" t="s">
        <v>27</v>
      </c>
      <c r="J39" s="48" t="s">
        <v>28</v>
      </c>
    </row>
    <row r="40" spans="1:10" x14ac:dyDescent="0.2">
      <c r="A40" s="47">
        <v>45799</v>
      </c>
      <c r="B40" s="48" t="s">
        <v>153</v>
      </c>
      <c r="C40" s="48" t="s">
        <v>103</v>
      </c>
      <c r="D40" s="48" t="s">
        <v>47</v>
      </c>
      <c r="E40" s="49">
        <v>537627</v>
      </c>
      <c r="F40" s="50" t="s">
        <v>26</v>
      </c>
      <c r="G40" s="49">
        <v>43010</v>
      </c>
      <c r="H40" s="49">
        <v>580637</v>
      </c>
      <c r="I40" s="48" t="s">
        <v>27</v>
      </c>
      <c r="J40" s="48" t="s">
        <v>28</v>
      </c>
    </row>
    <row r="41" spans="1:10" x14ac:dyDescent="0.2">
      <c r="A41" s="57"/>
      <c r="D41" s="48" t="s">
        <v>154</v>
      </c>
      <c r="E41" s="49">
        <v>-49179.284399999997</v>
      </c>
      <c r="F41" s="50" t="s">
        <v>26</v>
      </c>
      <c r="G41" s="49">
        <v>-3934.342752</v>
      </c>
      <c r="H41" s="49">
        <v>-53113.627151999994</v>
      </c>
      <c r="I41" s="48" t="s">
        <v>27</v>
      </c>
      <c r="J41" s="48" t="s">
        <v>28</v>
      </c>
    </row>
    <row r="42" spans="1:10" x14ac:dyDescent="0.2">
      <c r="A42" s="47">
        <v>45826</v>
      </c>
      <c r="B42" s="48" t="s">
        <v>156</v>
      </c>
      <c r="C42" s="48" t="s">
        <v>103</v>
      </c>
      <c r="D42" s="48" t="s">
        <v>157</v>
      </c>
      <c r="E42" s="49">
        <v>896045</v>
      </c>
      <c r="F42" s="50" t="s">
        <v>26</v>
      </c>
      <c r="G42" s="49">
        <v>71684</v>
      </c>
      <c r="H42" s="49">
        <f>+E42+G42</f>
        <v>967729</v>
      </c>
      <c r="I42" s="48" t="s">
        <v>27</v>
      </c>
      <c r="J42" s="48" t="s">
        <v>28</v>
      </c>
    </row>
    <row r="43" spans="1:10" x14ac:dyDescent="0.2">
      <c r="A43" s="47">
        <v>45828</v>
      </c>
      <c r="B43" s="48" t="s">
        <v>158</v>
      </c>
      <c r="C43" s="48" t="s">
        <v>103</v>
      </c>
      <c r="D43" s="48" t="s">
        <v>159</v>
      </c>
      <c r="E43" s="49">
        <v>537627</v>
      </c>
      <c r="F43" s="50" t="s">
        <v>26</v>
      </c>
      <c r="G43" s="49">
        <v>43010</v>
      </c>
      <c r="H43" s="49">
        <f t="shared" ref="H43" si="0">+E43+G43</f>
        <v>580637</v>
      </c>
      <c r="I43" s="48" t="s">
        <v>27</v>
      </c>
      <c r="J43" s="48" t="s">
        <v>28</v>
      </c>
    </row>
    <row r="44" spans="1:10" x14ac:dyDescent="0.2">
      <c r="A44" s="57"/>
      <c r="D44" s="48" t="s">
        <v>160</v>
      </c>
      <c r="E44" s="49">
        <f>-1%*SUM(E42:E43)</f>
        <v>-14336.720000000001</v>
      </c>
      <c r="F44" s="50" t="s">
        <v>26</v>
      </c>
      <c r="G44" s="49">
        <f>+E44*F44</f>
        <v>-1146.9376000000002</v>
      </c>
      <c r="H44" s="49">
        <f>+E44+G44</f>
        <v>-15483.657600000002</v>
      </c>
      <c r="I44" s="48" t="s">
        <v>27</v>
      </c>
      <c r="J44" s="48" t="s">
        <v>28</v>
      </c>
    </row>
    <row r="45" spans="1:10" x14ac:dyDescent="0.2">
      <c r="H45" s="53">
        <f>SUM(H2:H44)</f>
        <v>30418264.532448001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outlinePr summaryBelow="0"/>
  </sheetPr>
  <dimension ref="A1:J5"/>
  <sheetViews>
    <sheetView zoomScaleNormal="100" workbookViewId="0">
      <selection activeCell="H3" sqref="H3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">
      <c r="A2" s="47">
        <v>45475</v>
      </c>
      <c r="B2" s="48" t="s">
        <v>57</v>
      </c>
      <c r="C2" s="48" t="s">
        <v>24</v>
      </c>
      <c r="D2" s="48" t="s">
        <v>25</v>
      </c>
      <c r="E2" s="49">
        <v>1957812</v>
      </c>
      <c r="F2" s="50" t="s">
        <v>26</v>
      </c>
      <c r="G2" s="49">
        <v>156625</v>
      </c>
      <c r="H2" s="49">
        <f>+E2+G2</f>
        <v>2114437</v>
      </c>
      <c r="I2" s="48" t="s">
        <v>27</v>
      </c>
      <c r="J2" s="48" t="s">
        <v>28</v>
      </c>
    </row>
    <row r="3" spans="1:10" s="58" customFormat="1" outlineLevel="1" x14ac:dyDescent="0.2">
      <c r="A3" s="62">
        <v>45499</v>
      </c>
      <c r="B3" s="63" t="s">
        <v>58</v>
      </c>
      <c r="C3" s="63" t="s">
        <v>24</v>
      </c>
      <c r="D3" s="63" t="s">
        <v>59</v>
      </c>
      <c r="E3" s="64">
        <v>666348</v>
      </c>
      <c r="F3" s="65" t="s">
        <v>26</v>
      </c>
      <c r="G3" s="64">
        <v>53308</v>
      </c>
      <c r="H3" s="64">
        <f>+E3+G3</f>
        <v>719656</v>
      </c>
      <c r="I3" s="63" t="s">
        <v>27</v>
      </c>
      <c r="J3" s="63" t="s">
        <v>28</v>
      </c>
    </row>
    <row r="4" spans="1:10" x14ac:dyDescent="0.2">
      <c r="A4" s="47">
        <v>45504</v>
      </c>
      <c r="B4" s="48"/>
      <c r="C4" s="48"/>
      <c r="D4" s="55" t="s">
        <v>61</v>
      </c>
      <c r="E4" s="49">
        <v>-26242</v>
      </c>
      <c r="F4" s="50" t="s">
        <v>26</v>
      </c>
      <c r="G4" s="49">
        <v>-2099</v>
      </c>
      <c r="H4" s="49">
        <f>+E4+G4</f>
        <v>-28341</v>
      </c>
      <c r="I4" s="48"/>
      <c r="J4" s="48"/>
    </row>
    <row r="5" spans="1:10" x14ac:dyDescent="0.2">
      <c r="A5" s="51" t="s">
        <v>52</v>
      </c>
      <c r="E5" s="52">
        <f>+SUM(E2:E4)</f>
        <v>2597918</v>
      </c>
      <c r="G5" s="52">
        <f>+SUM(G2:G4)</f>
        <v>207834</v>
      </c>
      <c r="H5" s="52">
        <f>+SUM(H2:H4)</f>
        <v>2805752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outlinePr summaryBelow="0"/>
  </sheetPr>
  <dimension ref="A1:J4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">
      <c r="A2" s="47">
        <v>45460</v>
      </c>
      <c r="B2" s="48" t="s">
        <v>54</v>
      </c>
      <c r="C2" s="48" t="s">
        <v>24</v>
      </c>
      <c r="D2" s="48" t="s">
        <v>25</v>
      </c>
      <c r="E2" s="49">
        <v>5057402</v>
      </c>
      <c r="F2" s="50" t="s">
        <v>26</v>
      </c>
      <c r="G2" s="49">
        <v>404592</v>
      </c>
      <c r="H2" s="49">
        <f>+E2+G2</f>
        <v>5461994</v>
      </c>
      <c r="I2" s="48" t="s">
        <v>27</v>
      </c>
      <c r="J2" s="48" t="s">
        <v>28</v>
      </c>
    </row>
    <row r="3" spans="1:10" outlineLevel="1" x14ac:dyDescent="0.2">
      <c r="A3" s="47">
        <v>45473</v>
      </c>
      <c r="B3" s="55"/>
      <c r="C3" s="55"/>
      <c r="D3" s="55" t="s">
        <v>55</v>
      </c>
      <c r="E3" s="49">
        <v>-50574.074074074073</v>
      </c>
      <c r="F3" s="50" t="s">
        <v>26</v>
      </c>
      <c r="G3" s="49">
        <f>+E3*F3</f>
        <v>-4045.9259259259261</v>
      </c>
      <c r="H3" s="49">
        <v>-54620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SUM(E2:E3)</f>
        <v>5006827.9259259263</v>
      </c>
      <c r="G4" s="52">
        <f>SUM(G2:G3)</f>
        <v>400546.0740740741</v>
      </c>
      <c r="H4" s="52">
        <f>SUM(H2:H3)</f>
        <v>5407374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6" tint="0.79998168889431442"/>
    <outlinePr summaryBelow="0"/>
  </sheetPr>
  <dimension ref="A1:J5"/>
  <sheetViews>
    <sheetView zoomScaleNormal="100" workbookViewId="0">
      <selection activeCell="E4" sqref="E4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51</v>
      </c>
      <c r="I1" s="45" t="s">
        <v>21</v>
      </c>
      <c r="J1" s="45" t="s">
        <v>22</v>
      </c>
    </row>
    <row r="2" spans="1:10" outlineLevel="1" x14ac:dyDescent="0.2">
      <c r="A2" s="47">
        <v>45421</v>
      </c>
      <c r="B2" s="48" t="s">
        <v>46</v>
      </c>
      <c r="C2" s="48" t="s">
        <v>24</v>
      </c>
      <c r="D2" s="48" t="s">
        <v>47</v>
      </c>
      <c r="E2" s="49">
        <v>2322136</v>
      </c>
      <c r="F2" s="50" t="s">
        <v>26</v>
      </c>
      <c r="G2" s="49">
        <v>185771</v>
      </c>
      <c r="H2" s="49">
        <f>+E2+G2</f>
        <v>2507907</v>
      </c>
      <c r="I2" s="48" t="s">
        <v>27</v>
      </c>
      <c r="J2" s="48" t="s">
        <v>28</v>
      </c>
    </row>
    <row r="3" spans="1:10" outlineLevel="1" x14ac:dyDescent="0.2">
      <c r="A3" s="47">
        <v>45427</v>
      </c>
      <c r="B3" s="48" t="s">
        <v>48</v>
      </c>
      <c r="C3" s="48" t="s">
        <v>24</v>
      </c>
      <c r="D3" s="48" t="s">
        <v>49</v>
      </c>
      <c r="E3" s="49">
        <v>1106934</v>
      </c>
      <c r="F3" s="50" t="s">
        <v>26</v>
      </c>
      <c r="G3" s="49">
        <v>88555</v>
      </c>
      <c r="H3" s="49">
        <f>+E3+G3</f>
        <v>1195489</v>
      </c>
      <c r="I3" s="48" t="s">
        <v>27</v>
      </c>
      <c r="J3" s="48" t="s">
        <v>28</v>
      </c>
    </row>
    <row r="4" spans="1:10" outlineLevel="1" x14ac:dyDescent="0.2">
      <c r="A4" s="47">
        <v>45443</v>
      </c>
      <c r="B4" s="55"/>
      <c r="C4" s="55"/>
      <c r="D4" s="55" t="s">
        <v>53</v>
      </c>
      <c r="E4" s="49">
        <v>-34290.703703703701</v>
      </c>
      <c r="F4" s="50" t="s">
        <v>26</v>
      </c>
      <c r="G4" s="49">
        <v>-2743.2562962962961</v>
      </c>
      <c r="H4" s="49">
        <v>-37033.96</v>
      </c>
      <c r="I4" s="48" t="s">
        <v>27</v>
      </c>
      <c r="J4" s="48" t="s">
        <v>28</v>
      </c>
    </row>
    <row r="5" spans="1:10" x14ac:dyDescent="0.2">
      <c r="A5" s="51" t="s">
        <v>52</v>
      </c>
      <c r="E5" s="52">
        <f>SUM(E2:E4)</f>
        <v>3394779.2962962962</v>
      </c>
      <c r="G5" s="52">
        <f t="shared" ref="G5" si="0">SUM(G2:G4)</f>
        <v>271582.74370370369</v>
      </c>
      <c r="H5" s="52">
        <f>SUM(H2:H4)</f>
        <v>3666362.04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6" tint="0.79998168889431442"/>
  </sheetPr>
  <dimension ref="A1:J6"/>
  <sheetViews>
    <sheetView workbookViewId="0">
      <selection activeCell="E4" sqref="E4"/>
    </sheetView>
  </sheetViews>
  <sheetFormatPr defaultRowHeight="14.25" x14ac:dyDescent="0.2"/>
  <cols>
    <col min="1" max="1" width="12.75" customWidth="1"/>
    <col min="2" max="2" width="13.625" customWidth="1"/>
    <col min="3" max="3" width="12.625" customWidth="1"/>
    <col min="4" max="4" width="53.25" bestFit="1" customWidth="1"/>
    <col min="5" max="5" width="16.75" customWidth="1"/>
    <col min="6" max="6" width="7.875" bestFit="1" customWidth="1"/>
    <col min="7" max="7" width="12.625" customWidth="1"/>
    <col min="8" max="8" width="13.25" customWidth="1"/>
    <col min="9" max="9" width="28.375" bestFit="1" customWidth="1"/>
    <col min="10" max="10" width="9.625" bestFit="1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45385</v>
      </c>
      <c r="B2" s="48" t="s">
        <v>38</v>
      </c>
      <c r="C2" s="48" t="s">
        <v>24</v>
      </c>
      <c r="D2" s="48" t="s">
        <v>25</v>
      </c>
      <c r="E2" s="49">
        <v>2535374</v>
      </c>
      <c r="F2" s="50" t="s">
        <v>26</v>
      </c>
      <c r="G2" s="49">
        <v>202830</v>
      </c>
      <c r="H2" s="49">
        <f>+E2+G2</f>
        <v>2738204</v>
      </c>
      <c r="I2" s="48" t="s">
        <v>27</v>
      </c>
      <c r="J2" s="48" t="s">
        <v>28</v>
      </c>
    </row>
    <row r="3" spans="1:10" x14ac:dyDescent="0.2">
      <c r="A3" s="47">
        <v>45395</v>
      </c>
      <c r="B3" s="48" t="s">
        <v>39</v>
      </c>
      <c r="C3" s="48" t="s">
        <v>24</v>
      </c>
      <c r="D3" s="48" t="s">
        <v>40</v>
      </c>
      <c r="E3" s="49">
        <v>4197992</v>
      </c>
      <c r="F3" s="50" t="s">
        <v>26</v>
      </c>
      <c r="G3" s="49">
        <v>335839</v>
      </c>
      <c r="H3" s="49">
        <f t="shared" ref="H3:H4" si="0">+E3+G3</f>
        <v>4533831</v>
      </c>
      <c r="I3" s="48" t="s">
        <v>27</v>
      </c>
      <c r="J3" s="48" t="s">
        <v>28</v>
      </c>
    </row>
    <row r="4" spans="1:10" x14ac:dyDescent="0.2">
      <c r="A4" s="47">
        <v>45404</v>
      </c>
      <c r="B4" s="48" t="s">
        <v>41</v>
      </c>
      <c r="C4" s="48" t="s">
        <v>24</v>
      </c>
      <c r="D4" s="48" t="s">
        <v>25</v>
      </c>
      <c r="E4" s="49">
        <v>2375726</v>
      </c>
      <c r="F4" s="50" t="s">
        <v>26</v>
      </c>
      <c r="G4" s="49">
        <v>190058</v>
      </c>
      <c r="H4" s="49">
        <f t="shared" si="0"/>
        <v>2565784</v>
      </c>
      <c r="I4" s="48" t="s">
        <v>27</v>
      </c>
      <c r="J4" s="48" t="s">
        <v>28</v>
      </c>
    </row>
    <row r="5" spans="1:10" x14ac:dyDescent="0.2">
      <c r="A5" s="47">
        <v>45412</v>
      </c>
      <c r="B5" s="55"/>
      <c r="C5" s="55"/>
      <c r="D5" s="55" t="s">
        <v>43</v>
      </c>
      <c r="E5" s="49"/>
      <c r="F5" s="56"/>
      <c r="G5" s="49"/>
      <c r="H5" s="49">
        <v>-98378.19</v>
      </c>
      <c r="I5" s="48" t="s">
        <v>27</v>
      </c>
      <c r="J5" s="48" t="s">
        <v>28</v>
      </c>
    </row>
    <row r="6" spans="1:10" x14ac:dyDescent="0.2">
      <c r="A6" s="51" t="s">
        <v>42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6" tint="0.79998168889431442"/>
  </sheetPr>
  <dimension ref="A1:J8"/>
  <sheetViews>
    <sheetView workbookViewId="0">
      <selection activeCell="E4" sqref="E4"/>
    </sheetView>
  </sheetViews>
  <sheetFormatPr defaultRowHeight="14.25" x14ac:dyDescent="0.2"/>
  <cols>
    <col min="1" max="1" width="13.375" customWidth="1"/>
    <col min="2" max="2" width="12.25" customWidth="1"/>
    <col min="3" max="3" width="11.625" customWidth="1"/>
    <col min="4" max="4" width="37.125" bestFit="1" customWidth="1"/>
    <col min="5" max="5" width="14" customWidth="1"/>
    <col min="6" max="6" width="10.75" customWidth="1"/>
    <col min="7" max="8" width="13.625" customWidth="1"/>
    <col min="9" max="9" width="31.375" customWidth="1"/>
    <col min="10" max="10" width="17.75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37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45364</v>
      </c>
      <c r="B2" s="48"/>
      <c r="C2" s="48"/>
      <c r="D2" s="48" t="s">
        <v>35</v>
      </c>
      <c r="E2" s="49">
        <v>-353006</v>
      </c>
      <c r="F2" s="50" t="s">
        <v>26</v>
      </c>
      <c r="G2" s="49">
        <v>-28241</v>
      </c>
      <c r="H2" s="49">
        <f>+E2+G2</f>
        <v>-381247</v>
      </c>
      <c r="I2" s="48" t="s">
        <v>27</v>
      </c>
      <c r="J2" s="48" t="s">
        <v>28</v>
      </c>
    </row>
    <row r="3" spans="1:10" x14ac:dyDescent="0.2">
      <c r="A3" s="47">
        <v>45379</v>
      </c>
      <c r="B3" s="48"/>
      <c r="C3" s="48"/>
      <c r="D3" s="48" t="s">
        <v>36</v>
      </c>
      <c r="E3" s="49">
        <v>-1015972</v>
      </c>
      <c r="F3" s="50" t="s">
        <v>26</v>
      </c>
      <c r="G3" s="49">
        <v>-81278</v>
      </c>
      <c r="H3" s="49">
        <f>+E3+G3</f>
        <v>-1097250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">
      <c r="H8" s="53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6" tint="0.79998168889431442"/>
  </sheetPr>
  <dimension ref="A1:J8"/>
  <sheetViews>
    <sheetView workbookViewId="0">
      <selection activeCell="E4" sqref="E4"/>
    </sheetView>
  </sheetViews>
  <sheetFormatPr defaultRowHeight="14.25" x14ac:dyDescent="0.2"/>
  <cols>
    <col min="1" max="1" width="13.375" customWidth="1"/>
    <col min="2" max="2" width="12.25" customWidth="1"/>
    <col min="3" max="3" width="11.625" customWidth="1"/>
    <col min="4" max="4" width="37.125" bestFit="1" customWidth="1"/>
    <col min="5" max="5" width="14" customWidth="1"/>
    <col min="6" max="6" width="10.75" customWidth="1"/>
    <col min="7" max="8" width="13.625" customWidth="1"/>
    <col min="9" max="9" width="31.375" customWidth="1"/>
    <col min="10" max="10" width="17.75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45324</v>
      </c>
      <c r="B2" s="48" t="s">
        <v>32</v>
      </c>
      <c r="C2" s="48" t="s">
        <v>24</v>
      </c>
      <c r="D2" s="48" t="s">
        <v>25</v>
      </c>
      <c r="E2" s="49">
        <v>2299332</v>
      </c>
      <c r="F2" s="50" t="s">
        <v>26</v>
      </c>
      <c r="G2" s="49">
        <v>183947</v>
      </c>
      <c r="H2" s="49">
        <f>+E2+G2</f>
        <v>2483279</v>
      </c>
      <c r="I2" s="48" t="s">
        <v>27</v>
      </c>
      <c r="J2" s="48" t="s">
        <v>28</v>
      </c>
    </row>
    <row r="3" spans="1:10" x14ac:dyDescent="0.2">
      <c r="A3" s="47">
        <v>45351</v>
      </c>
      <c r="B3" s="48"/>
      <c r="C3" s="48"/>
      <c r="D3" s="48" t="s">
        <v>34</v>
      </c>
      <c r="E3" s="49"/>
      <c r="F3" s="50"/>
      <c r="G3" s="49"/>
      <c r="H3" s="49">
        <v>-24833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">
      <c r="H8" s="53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6" tint="0.79998168889431442"/>
  </sheetPr>
  <dimension ref="A1:J4"/>
  <sheetViews>
    <sheetView workbookViewId="0">
      <selection activeCell="E4" sqref="E4"/>
    </sheetView>
  </sheetViews>
  <sheetFormatPr defaultRowHeight="14.25" x14ac:dyDescent="0.2"/>
  <cols>
    <col min="1" max="1" width="13.375" customWidth="1"/>
    <col min="2" max="2" width="12.25" customWidth="1"/>
    <col min="3" max="3" width="11.625" customWidth="1"/>
    <col min="4" max="4" width="37.125" bestFit="1" customWidth="1"/>
    <col min="5" max="5" width="14" customWidth="1"/>
    <col min="6" max="6" width="10.75" customWidth="1"/>
    <col min="7" max="8" width="13.625" customWidth="1"/>
    <col min="9" max="9" width="31.375" customWidth="1"/>
    <col min="10" max="10" width="17.75" customWidth="1"/>
  </cols>
  <sheetData>
    <row r="1" spans="1:10" ht="2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x14ac:dyDescent="0.2">
      <c r="A2" s="47">
        <v>45309</v>
      </c>
      <c r="B2" s="48" t="s">
        <v>23</v>
      </c>
      <c r="C2" s="48" t="s">
        <v>24</v>
      </c>
      <c r="D2" s="48" t="s">
        <v>25</v>
      </c>
      <c r="E2" s="49">
        <v>2288633</v>
      </c>
      <c r="F2" s="50" t="s">
        <v>26</v>
      </c>
      <c r="G2" s="49">
        <v>183091</v>
      </c>
      <c r="H2" s="49">
        <f>+E2+G2</f>
        <v>2471724</v>
      </c>
      <c r="I2" s="48" t="s">
        <v>27</v>
      </c>
      <c r="J2" s="48" t="s">
        <v>28</v>
      </c>
    </row>
    <row r="3" spans="1:10" x14ac:dyDescent="0.2">
      <c r="A3" s="47">
        <v>45322</v>
      </c>
      <c r="B3" s="48"/>
      <c r="C3" s="48"/>
      <c r="D3" s="48" t="s">
        <v>31</v>
      </c>
      <c r="E3" s="49"/>
      <c r="F3" s="50"/>
      <c r="G3" s="49"/>
      <c r="H3" s="49">
        <v>-24717</v>
      </c>
      <c r="I3" s="48" t="s">
        <v>27</v>
      </c>
      <c r="J3" s="48" t="s">
        <v>28</v>
      </c>
    </row>
    <row r="4" spans="1:10" x14ac:dyDescent="0.2">
      <c r="A4" s="51" t="s">
        <v>29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95"/>
  <sheetViews>
    <sheetView topLeftCell="A78" workbookViewId="0">
      <selection activeCell="D92" sqref="D92"/>
    </sheetView>
  </sheetViews>
  <sheetFormatPr defaultRowHeight="14.25" x14ac:dyDescent="0.2"/>
  <cols>
    <col min="1" max="1" width="9.375" customWidth="1"/>
    <col min="2" max="2" width="12.75" customWidth="1"/>
    <col min="3" max="3" width="14.125" customWidth="1"/>
    <col min="4" max="4" width="10.625" bestFit="1" customWidth="1"/>
    <col min="5" max="5" width="11.625" bestFit="1" customWidth="1"/>
  </cols>
  <sheetData>
    <row r="1" spans="1:5" hidden="1" x14ac:dyDescent="0.2">
      <c r="A1" s="75" t="s">
        <v>13</v>
      </c>
      <c r="B1" s="75"/>
    </row>
    <row r="2" spans="1:5" ht="15.75" hidden="1" x14ac:dyDescent="0.25">
      <c r="A2" t="s">
        <v>8</v>
      </c>
      <c r="B2" s="76">
        <v>2471724</v>
      </c>
      <c r="C2" s="77"/>
    </row>
    <row r="3" spans="1:5" hidden="1" x14ac:dyDescent="0.2">
      <c r="A3" t="s">
        <v>9</v>
      </c>
      <c r="B3" s="33">
        <v>5.0000000000000001E-3</v>
      </c>
      <c r="C3" s="35">
        <f>+B2*B3</f>
        <v>12358.62</v>
      </c>
      <c r="E3" s="36"/>
    </row>
    <row r="4" spans="1:5" hidden="1" x14ac:dyDescent="0.2">
      <c r="A4" t="s">
        <v>10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hidden="1" x14ac:dyDescent="0.2">
      <c r="A5" t="s">
        <v>11</v>
      </c>
      <c r="B5" s="78">
        <f>+B2-C3-C4</f>
        <v>2447006.7599999998</v>
      </c>
      <c r="C5" s="79"/>
      <c r="D5" s="37"/>
    </row>
    <row r="6" spans="1:5" hidden="1" x14ac:dyDescent="0.2"/>
    <row r="7" spans="1:5" hidden="1" x14ac:dyDescent="0.2">
      <c r="A7" s="75" t="s">
        <v>33</v>
      </c>
      <c r="B7" s="75"/>
    </row>
    <row r="8" spans="1:5" ht="15.75" hidden="1" x14ac:dyDescent="0.25">
      <c r="A8" t="s">
        <v>8</v>
      </c>
      <c r="B8" s="76">
        <v>2483279</v>
      </c>
      <c r="C8" s="77"/>
    </row>
    <row r="9" spans="1:5" hidden="1" x14ac:dyDescent="0.2">
      <c r="A9" t="s">
        <v>9</v>
      </c>
      <c r="B9" s="33">
        <v>5.0000000000000001E-3</v>
      </c>
      <c r="C9" s="35">
        <f>+B8*B9</f>
        <v>12416.395</v>
      </c>
      <c r="E9" s="36"/>
    </row>
    <row r="10" spans="1:5" hidden="1" x14ac:dyDescent="0.2">
      <c r="A10" t="s">
        <v>10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hidden="1" x14ac:dyDescent="0.2">
      <c r="A11" t="s">
        <v>11</v>
      </c>
      <c r="B11" s="78">
        <f>+B8-C9-C10</f>
        <v>2458446.21</v>
      </c>
      <c r="C11" s="79"/>
      <c r="D11" s="37"/>
    </row>
    <row r="12" spans="1:5" hidden="1" x14ac:dyDescent="0.2"/>
    <row r="13" spans="1:5" hidden="1" x14ac:dyDescent="0.2">
      <c r="A13" s="75" t="s">
        <v>44</v>
      </c>
      <c r="B13" s="75"/>
    </row>
    <row r="14" spans="1:5" ht="15.75" hidden="1" x14ac:dyDescent="0.25">
      <c r="A14" t="s">
        <v>8</v>
      </c>
      <c r="B14" s="76">
        <v>9837819</v>
      </c>
      <c r="C14" s="77"/>
    </row>
    <row r="15" spans="1:5" hidden="1" x14ac:dyDescent="0.2">
      <c r="A15" t="s">
        <v>9</v>
      </c>
      <c r="B15" s="33">
        <v>5.0000000000000001E-3</v>
      </c>
      <c r="C15" s="35">
        <f>+B14*B15</f>
        <v>49189.095000000001</v>
      </c>
    </row>
    <row r="16" spans="1:5" hidden="1" x14ac:dyDescent="0.2">
      <c r="A16" t="s">
        <v>10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hidden="1" x14ac:dyDescent="0.2">
      <c r="A17" t="s">
        <v>11</v>
      </c>
      <c r="B17" s="78">
        <f>+B14-C15-C16</f>
        <v>9739440.8099999987</v>
      </c>
      <c r="C17" s="79"/>
      <c r="D17" s="37"/>
    </row>
    <row r="18" spans="1:4" hidden="1" x14ac:dyDescent="0.2"/>
    <row r="19" spans="1:4" hidden="1" x14ac:dyDescent="0.2">
      <c r="A19" s="75" t="s">
        <v>50</v>
      </c>
      <c r="B19" s="75"/>
    </row>
    <row r="20" spans="1:4" ht="15.75" hidden="1" x14ac:dyDescent="0.25">
      <c r="A20" t="s">
        <v>8</v>
      </c>
      <c r="B20" s="76">
        <v>3703396</v>
      </c>
      <c r="C20" s="77"/>
    </row>
    <row r="21" spans="1:4" hidden="1" x14ac:dyDescent="0.2">
      <c r="A21" t="s">
        <v>9</v>
      </c>
      <c r="B21" s="33">
        <v>5.0000000000000001E-3</v>
      </c>
      <c r="C21" s="35">
        <f>+B20*B21</f>
        <v>18516.98</v>
      </c>
    </row>
    <row r="22" spans="1:4" hidden="1" x14ac:dyDescent="0.2">
      <c r="A22" t="s">
        <v>10</v>
      </c>
      <c r="B22" s="34">
        <v>5.0000000000000001E-3</v>
      </c>
      <c r="C22" s="35">
        <f>+B20*B22</f>
        <v>18516.98</v>
      </c>
      <c r="D22" s="37">
        <f>+C21+C22</f>
        <v>37033.96</v>
      </c>
    </row>
    <row r="23" spans="1:4" hidden="1" x14ac:dyDescent="0.2">
      <c r="A23" t="s">
        <v>11</v>
      </c>
      <c r="B23" s="78">
        <f>+B20-C21-C22</f>
        <v>3666362.04</v>
      </c>
      <c r="C23" s="79"/>
      <c r="D23" s="37"/>
    </row>
    <row r="25" spans="1:4" x14ac:dyDescent="0.2">
      <c r="A25" s="75" t="s">
        <v>56</v>
      </c>
      <c r="B25" s="75"/>
    </row>
    <row r="26" spans="1:4" ht="15.75" x14ac:dyDescent="0.25">
      <c r="A26" t="s">
        <v>8</v>
      </c>
      <c r="B26" s="76">
        <v>5461994</v>
      </c>
      <c r="C26" s="77"/>
    </row>
    <row r="27" spans="1:4" x14ac:dyDescent="0.2">
      <c r="A27" t="s">
        <v>9</v>
      </c>
      <c r="B27" s="33">
        <v>5.0000000000000001E-3</v>
      </c>
      <c r="C27" s="35">
        <f>+B26*B27</f>
        <v>27309.97</v>
      </c>
    </row>
    <row r="28" spans="1:4" x14ac:dyDescent="0.2">
      <c r="A28" t="s">
        <v>10</v>
      </c>
      <c r="B28" s="34">
        <v>5.0000000000000001E-3</v>
      </c>
      <c r="C28" s="35">
        <f>+B26*B28</f>
        <v>27309.97</v>
      </c>
      <c r="D28" s="37">
        <f>+C27+C28</f>
        <v>54619.94</v>
      </c>
    </row>
    <row r="29" spans="1:4" x14ac:dyDescent="0.2">
      <c r="A29" t="s">
        <v>11</v>
      </c>
      <c r="B29" s="78">
        <f>+B26-C27-C28</f>
        <v>5407374.0600000005</v>
      </c>
      <c r="C29" s="79"/>
      <c r="D29" s="37"/>
    </row>
    <row r="31" spans="1:4" x14ac:dyDescent="0.2">
      <c r="A31" s="75" t="s">
        <v>60</v>
      </c>
      <c r="B31" s="75"/>
    </row>
    <row r="32" spans="1:4" ht="15.75" x14ac:dyDescent="0.25">
      <c r="A32" t="s">
        <v>8</v>
      </c>
      <c r="B32" s="76">
        <v>2834093</v>
      </c>
      <c r="C32" s="77"/>
    </row>
    <row r="33" spans="1:4" x14ac:dyDescent="0.2">
      <c r="A33" t="s">
        <v>9</v>
      </c>
      <c r="B33" s="33">
        <v>5.0000000000000001E-3</v>
      </c>
      <c r="C33" s="35">
        <f>+B32*B33</f>
        <v>14170.465</v>
      </c>
    </row>
    <row r="34" spans="1:4" x14ac:dyDescent="0.2">
      <c r="A34" t="s">
        <v>10</v>
      </c>
      <c r="B34" s="34">
        <v>5.0000000000000001E-3</v>
      </c>
      <c r="C34" s="35">
        <f>+B32*B34</f>
        <v>14170.465</v>
      </c>
      <c r="D34" s="37">
        <f>+C33+C34</f>
        <v>28340.93</v>
      </c>
    </row>
    <row r="35" spans="1:4" x14ac:dyDescent="0.2">
      <c r="A35" t="s">
        <v>11</v>
      </c>
      <c r="B35" s="78">
        <f>+B32-C33-C34</f>
        <v>2805752.0700000003</v>
      </c>
      <c r="C35" s="79"/>
      <c r="D35" s="37"/>
    </row>
    <row r="37" spans="1:4" x14ac:dyDescent="0.2">
      <c r="A37" s="75" t="s">
        <v>67</v>
      </c>
      <c r="B37" s="75"/>
    </row>
    <row r="38" spans="1:4" ht="15.75" x14ac:dyDescent="0.25">
      <c r="A38" t="s">
        <v>8</v>
      </c>
      <c r="B38" s="76">
        <v>11161585</v>
      </c>
      <c r="C38" s="77"/>
    </row>
    <row r="39" spans="1:4" x14ac:dyDescent="0.2">
      <c r="A39" t="s">
        <v>9</v>
      </c>
      <c r="B39" s="33">
        <v>5.0000000000000001E-3</v>
      </c>
      <c r="C39" s="35">
        <f>+B38*B39</f>
        <v>55807.925000000003</v>
      </c>
    </row>
    <row r="40" spans="1:4" x14ac:dyDescent="0.2">
      <c r="A40" t="s">
        <v>10</v>
      </c>
      <c r="B40" s="34">
        <v>5.0000000000000001E-3</v>
      </c>
      <c r="C40" s="35">
        <f>+B38*B40</f>
        <v>55807.925000000003</v>
      </c>
      <c r="D40" s="37">
        <f>+C39+C40</f>
        <v>111615.85</v>
      </c>
    </row>
    <row r="41" spans="1:4" x14ac:dyDescent="0.2">
      <c r="A41" t="s">
        <v>11</v>
      </c>
      <c r="B41" s="78">
        <f>+B38-C39-C40</f>
        <v>11049969.149999999</v>
      </c>
      <c r="C41" s="79"/>
      <c r="D41" s="37"/>
    </row>
    <row r="43" spans="1:4" x14ac:dyDescent="0.2">
      <c r="A43" s="75" t="s">
        <v>71</v>
      </c>
      <c r="B43" s="75"/>
    </row>
    <row r="44" spans="1:4" ht="15.75" x14ac:dyDescent="0.25">
      <c r="A44" t="s">
        <v>8</v>
      </c>
      <c r="B44" s="76">
        <v>3349998</v>
      </c>
      <c r="C44" s="77"/>
    </row>
    <row r="45" spans="1:4" x14ac:dyDescent="0.2">
      <c r="A45" t="s">
        <v>9</v>
      </c>
      <c r="B45" s="33">
        <v>5.0000000000000001E-3</v>
      </c>
      <c r="C45" s="35">
        <f>+B44*B45</f>
        <v>16749.990000000002</v>
      </c>
    </row>
    <row r="46" spans="1:4" x14ac:dyDescent="0.2">
      <c r="A46" t="s">
        <v>10</v>
      </c>
      <c r="B46" s="34">
        <v>5.0000000000000001E-3</v>
      </c>
      <c r="C46" s="35">
        <f>+B44*B46</f>
        <v>16749.990000000002</v>
      </c>
      <c r="D46" s="37">
        <f>+C45+C46</f>
        <v>33499.980000000003</v>
      </c>
    </row>
    <row r="47" spans="1:4" x14ac:dyDescent="0.2">
      <c r="A47" t="s">
        <v>11</v>
      </c>
      <c r="B47" s="78">
        <f>+B44-C45-C46</f>
        <v>3316498.0199999996</v>
      </c>
      <c r="C47" s="79"/>
      <c r="D47" s="37"/>
    </row>
    <row r="49" spans="1:4" x14ac:dyDescent="0.2">
      <c r="A49" s="75" t="s">
        <v>84</v>
      </c>
      <c r="B49" s="75"/>
    </row>
    <row r="50" spans="1:4" ht="15.75" x14ac:dyDescent="0.25">
      <c r="A50" t="s">
        <v>8</v>
      </c>
      <c r="B50" s="76">
        <v>9532685</v>
      </c>
      <c r="C50" s="77"/>
    </row>
    <row r="51" spans="1:4" x14ac:dyDescent="0.2">
      <c r="A51" t="s">
        <v>9</v>
      </c>
      <c r="B51" s="33">
        <v>5.0000000000000001E-3</v>
      </c>
      <c r="C51" s="35">
        <f>+B50*B51</f>
        <v>47663.425000000003</v>
      </c>
    </row>
    <row r="52" spans="1:4" x14ac:dyDescent="0.2">
      <c r="A52" t="s">
        <v>10</v>
      </c>
      <c r="B52" s="34">
        <v>5.0000000000000001E-3</v>
      </c>
      <c r="C52" s="35">
        <f>+B50*B52</f>
        <v>47663.425000000003</v>
      </c>
      <c r="D52" s="37">
        <f>+C51+C52</f>
        <v>95326.85</v>
      </c>
    </row>
    <row r="53" spans="1:4" x14ac:dyDescent="0.2">
      <c r="A53" t="s">
        <v>11</v>
      </c>
      <c r="B53" s="78">
        <f>+B50-C51-C52</f>
        <v>9437358.1499999985</v>
      </c>
      <c r="C53" s="79"/>
      <c r="D53" s="37"/>
    </row>
    <row r="55" spans="1:4" x14ac:dyDescent="0.2">
      <c r="A55" s="75" t="s">
        <v>93</v>
      </c>
      <c r="B55" s="75"/>
    </row>
    <row r="56" spans="1:4" ht="15.75" x14ac:dyDescent="0.25">
      <c r="A56" t="s">
        <v>8</v>
      </c>
      <c r="B56" s="76">
        <v>7241744</v>
      </c>
      <c r="C56" s="77"/>
    </row>
    <row r="57" spans="1:4" x14ac:dyDescent="0.2">
      <c r="A57" t="s">
        <v>9</v>
      </c>
      <c r="B57" s="33">
        <v>5.0000000000000001E-3</v>
      </c>
      <c r="C57" s="35">
        <f>+B56*B57</f>
        <v>36208.720000000001</v>
      </c>
    </row>
    <row r="58" spans="1:4" x14ac:dyDescent="0.2">
      <c r="A58" t="s">
        <v>10</v>
      </c>
      <c r="B58" s="34">
        <v>5.0000000000000001E-3</v>
      </c>
      <c r="C58" s="35">
        <f>+B56*B58</f>
        <v>36208.720000000001</v>
      </c>
      <c r="D58" s="37">
        <f>+C57+C58</f>
        <v>72417.440000000002</v>
      </c>
    </row>
    <row r="59" spans="1:4" x14ac:dyDescent="0.2">
      <c r="A59" t="s">
        <v>11</v>
      </c>
      <c r="B59" s="78">
        <f>+B56-C57-C58</f>
        <v>7169326.5600000005</v>
      </c>
      <c r="C59" s="79"/>
      <c r="D59" s="37"/>
    </row>
    <row r="61" spans="1:4" x14ac:dyDescent="0.2">
      <c r="A61" s="75" t="s">
        <v>101</v>
      </c>
      <c r="B61" s="75"/>
    </row>
    <row r="62" spans="1:4" ht="15.75" x14ac:dyDescent="0.25">
      <c r="A62" t="s">
        <v>8</v>
      </c>
      <c r="B62" s="76">
        <v>2983605</v>
      </c>
      <c r="C62" s="77"/>
    </row>
    <row r="63" spans="1:4" x14ac:dyDescent="0.2">
      <c r="A63" t="s">
        <v>9</v>
      </c>
      <c r="B63" s="33">
        <v>5.0000000000000001E-3</v>
      </c>
      <c r="C63" s="35">
        <f>+B62*B63</f>
        <v>14918.025</v>
      </c>
    </row>
    <row r="64" spans="1:4" x14ac:dyDescent="0.2">
      <c r="A64" t="s">
        <v>10</v>
      </c>
      <c r="B64" s="34">
        <v>5.0000000000000001E-3</v>
      </c>
      <c r="C64" s="35">
        <f>+B62*B64</f>
        <v>14918.025</v>
      </c>
      <c r="D64" s="37">
        <f>+C63+C64</f>
        <v>29836.05</v>
      </c>
    </row>
    <row r="65" spans="1:4" x14ac:dyDescent="0.2">
      <c r="A65" t="s">
        <v>11</v>
      </c>
      <c r="B65" s="78">
        <f>+B62-C63-C64</f>
        <v>2953768.95</v>
      </c>
      <c r="C65" s="79"/>
      <c r="D65" s="37"/>
    </row>
    <row r="67" spans="1:4" x14ac:dyDescent="0.2">
      <c r="A67" s="75" t="s">
        <v>110</v>
      </c>
      <c r="B67" s="75"/>
    </row>
    <row r="68" spans="1:4" ht="15.75" x14ac:dyDescent="0.25">
      <c r="A68" t="s">
        <v>8</v>
      </c>
      <c r="B68" s="76">
        <v>7261340</v>
      </c>
      <c r="C68" s="77"/>
    </row>
    <row r="69" spans="1:4" x14ac:dyDescent="0.2">
      <c r="A69" t="s">
        <v>9</v>
      </c>
      <c r="B69" s="33">
        <v>5.0000000000000001E-3</v>
      </c>
      <c r="C69" s="35">
        <f>+B68*B69</f>
        <v>36306.700000000004</v>
      </c>
    </row>
    <row r="70" spans="1:4" x14ac:dyDescent="0.2">
      <c r="A70" t="s">
        <v>10</v>
      </c>
      <c r="B70" s="34">
        <v>5.0000000000000001E-3</v>
      </c>
      <c r="C70" s="35">
        <f>+B68*B70</f>
        <v>36306.700000000004</v>
      </c>
      <c r="D70" s="37">
        <f>+C69+C70</f>
        <v>72613.400000000009</v>
      </c>
    </row>
    <row r="71" spans="1:4" x14ac:dyDescent="0.2">
      <c r="A71" t="s">
        <v>11</v>
      </c>
      <c r="B71" s="78">
        <f>+B68-C69-C70</f>
        <v>7188726.5999999996</v>
      </c>
      <c r="C71" s="79"/>
      <c r="D71" s="37"/>
    </row>
    <row r="73" spans="1:4" x14ac:dyDescent="0.2">
      <c r="A73" s="75" t="s">
        <v>124</v>
      </c>
      <c r="B73" s="75"/>
    </row>
    <row r="74" spans="1:4" ht="15.75" x14ac:dyDescent="0.25">
      <c r="A74" t="s">
        <v>8</v>
      </c>
      <c r="B74" s="76">
        <v>9694608</v>
      </c>
      <c r="C74" s="77"/>
    </row>
    <row r="75" spans="1:4" x14ac:dyDescent="0.2">
      <c r="A75" t="s">
        <v>9</v>
      </c>
      <c r="B75" s="33">
        <v>5.0000000000000001E-3</v>
      </c>
      <c r="C75" s="35">
        <f>+B74*B75</f>
        <v>48473.04</v>
      </c>
    </row>
    <row r="76" spans="1:4" x14ac:dyDescent="0.2">
      <c r="A76" t="s">
        <v>10</v>
      </c>
      <c r="B76" s="34">
        <v>5.0000000000000001E-3</v>
      </c>
      <c r="C76" s="35">
        <f>+B74*B76</f>
        <v>48473.04</v>
      </c>
      <c r="D76" s="37">
        <f>+C75+C76</f>
        <v>96946.08</v>
      </c>
    </row>
    <row r="77" spans="1:4" x14ac:dyDescent="0.2">
      <c r="A77" t="s">
        <v>11</v>
      </c>
      <c r="B77" s="78">
        <f>+B74-C75-C76</f>
        <v>9597661.9200000018</v>
      </c>
      <c r="C77" s="79"/>
      <c r="D77" s="37"/>
    </row>
    <row r="79" spans="1:4" x14ac:dyDescent="0.2">
      <c r="A79" s="75" t="s">
        <v>133</v>
      </c>
      <c r="B79" s="75"/>
    </row>
    <row r="80" spans="1:4" ht="15.75" x14ac:dyDescent="0.25">
      <c r="A80" t="s">
        <v>8</v>
      </c>
      <c r="B80" s="76">
        <v>6339432</v>
      </c>
      <c r="C80" s="77"/>
    </row>
    <row r="81" spans="1:4" x14ac:dyDescent="0.2">
      <c r="A81" t="s">
        <v>9</v>
      </c>
      <c r="B81" s="33">
        <v>5.0000000000000001E-3</v>
      </c>
      <c r="C81" s="35">
        <f>+B80*B81</f>
        <v>31697.16</v>
      </c>
    </row>
    <row r="82" spans="1:4" x14ac:dyDescent="0.2">
      <c r="A82" t="s">
        <v>10</v>
      </c>
      <c r="B82" s="34">
        <v>5.0000000000000001E-3</v>
      </c>
      <c r="C82" s="35">
        <f>+B80*B82</f>
        <v>31697.16</v>
      </c>
      <c r="D82" s="37">
        <f>+C81+C82</f>
        <v>63394.32</v>
      </c>
    </row>
    <row r="83" spans="1:4" x14ac:dyDescent="0.2">
      <c r="A83" t="s">
        <v>11</v>
      </c>
      <c r="B83" s="78">
        <f>+B80-C81-C82</f>
        <v>6276037.6799999997</v>
      </c>
      <c r="C83" s="79"/>
      <c r="D83" s="37"/>
    </row>
    <row r="85" spans="1:4" x14ac:dyDescent="0.2">
      <c r="A85" s="75" t="s">
        <v>145</v>
      </c>
      <c r="B85" s="75"/>
    </row>
    <row r="86" spans="1:4" ht="15.75" x14ac:dyDescent="0.25">
      <c r="A86" t="s">
        <v>8</v>
      </c>
      <c r="B86" s="76">
        <v>7033778</v>
      </c>
      <c r="C86" s="77"/>
    </row>
    <row r="87" spans="1:4" x14ac:dyDescent="0.2">
      <c r="A87" t="s">
        <v>9</v>
      </c>
      <c r="B87" s="33">
        <v>5.0000000000000001E-3</v>
      </c>
      <c r="C87" s="35">
        <f>+B86*B87</f>
        <v>35168.89</v>
      </c>
    </row>
    <row r="88" spans="1:4" x14ac:dyDescent="0.2">
      <c r="A88" t="s">
        <v>10</v>
      </c>
      <c r="B88" s="34">
        <v>5.0000000000000001E-3</v>
      </c>
      <c r="C88" s="35">
        <f>+B86*B88</f>
        <v>35168.89</v>
      </c>
      <c r="D88" s="37">
        <f>+C87+C88</f>
        <v>70337.78</v>
      </c>
    </row>
    <row r="89" spans="1:4" x14ac:dyDescent="0.2">
      <c r="A89" t="s">
        <v>11</v>
      </c>
      <c r="B89" s="78">
        <f>+B86-C87-C88</f>
        <v>6963440.2200000007</v>
      </c>
      <c r="C89" s="79"/>
      <c r="D89" s="37"/>
    </row>
    <row r="91" spans="1:4" x14ac:dyDescent="0.2">
      <c r="A91" s="75" t="s">
        <v>155</v>
      </c>
      <c r="B91" s="75"/>
    </row>
    <row r="92" spans="1:4" ht="15.75" x14ac:dyDescent="0.25">
      <c r="A92" t="s">
        <v>8</v>
      </c>
      <c r="B92" s="76">
        <v>4983056</v>
      </c>
      <c r="C92" s="77"/>
    </row>
    <row r="93" spans="1:4" x14ac:dyDescent="0.2">
      <c r="A93" t="s">
        <v>9</v>
      </c>
      <c r="B93" s="33">
        <v>5.0000000000000001E-3</v>
      </c>
      <c r="C93" s="35">
        <f>+B92*B93</f>
        <v>24915.279999999999</v>
      </c>
    </row>
    <row r="94" spans="1:4" x14ac:dyDescent="0.2">
      <c r="A94" t="s">
        <v>10</v>
      </c>
      <c r="B94" s="34">
        <v>5.0000000000000001E-3</v>
      </c>
      <c r="C94" s="35">
        <f>+B92*B94</f>
        <v>24915.279999999999</v>
      </c>
      <c r="D94" s="37">
        <f>+C93+C94</f>
        <v>49830.559999999998</v>
      </c>
    </row>
    <row r="95" spans="1:4" x14ac:dyDescent="0.2">
      <c r="A95" t="s">
        <v>11</v>
      </c>
      <c r="B95" s="78">
        <f>+B92-C93-C94</f>
        <v>4933225.4399999995</v>
      </c>
      <c r="C95" s="79"/>
      <c r="D95" s="37"/>
    </row>
  </sheetData>
  <mergeCells count="48">
    <mergeCell ref="A13:B13"/>
    <mergeCell ref="B14:C14"/>
    <mergeCell ref="B17:C17"/>
    <mergeCell ref="A61:B61"/>
    <mergeCell ref="B62:C62"/>
    <mergeCell ref="B47:C47"/>
    <mergeCell ref="A25:B25"/>
    <mergeCell ref="B26:C26"/>
    <mergeCell ref="B29:C29"/>
    <mergeCell ref="A37:B37"/>
    <mergeCell ref="B38:C38"/>
    <mergeCell ref="B41:C41"/>
    <mergeCell ref="A31:B31"/>
    <mergeCell ref="A49:B49"/>
    <mergeCell ref="B50:C50"/>
    <mergeCell ref="B53:C53"/>
    <mergeCell ref="B11:C11"/>
    <mergeCell ref="A1:B1"/>
    <mergeCell ref="B5:C5"/>
    <mergeCell ref="B2:C2"/>
    <mergeCell ref="A7:B7"/>
    <mergeCell ref="B8:C8"/>
    <mergeCell ref="A19:B19"/>
    <mergeCell ref="B20:C20"/>
    <mergeCell ref="B23:C23"/>
    <mergeCell ref="A43:B43"/>
    <mergeCell ref="B44:C44"/>
    <mergeCell ref="B32:C32"/>
    <mergeCell ref="B35:C35"/>
    <mergeCell ref="B83:C83"/>
    <mergeCell ref="A73:B73"/>
    <mergeCell ref="B74:C74"/>
    <mergeCell ref="B77:C77"/>
    <mergeCell ref="A55:B55"/>
    <mergeCell ref="B56:C56"/>
    <mergeCell ref="B59:C59"/>
    <mergeCell ref="B65:C65"/>
    <mergeCell ref="A67:B67"/>
    <mergeCell ref="B68:C68"/>
    <mergeCell ref="B71:C71"/>
    <mergeCell ref="A79:B79"/>
    <mergeCell ref="B80:C80"/>
    <mergeCell ref="A91:B91"/>
    <mergeCell ref="B92:C92"/>
    <mergeCell ref="B95:C95"/>
    <mergeCell ref="A85:B85"/>
    <mergeCell ref="B86:C86"/>
    <mergeCell ref="B89:C8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E9B22-F549-4E51-840E-E37810958D0B}">
  <sheetPr>
    <outlinePr summaryBelow="0"/>
  </sheetPr>
  <dimension ref="A1:J8"/>
  <sheetViews>
    <sheetView zoomScaleNormal="100" workbookViewId="0">
      <selection activeCell="A6" sqref="A6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46000</v>
      </c>
      <c r="B2" s="48" t="s">
        <v>227</v>
      </c>
      <c r="C2" s="48" t="s">
        <v>103</v>
      </c>
      <c r="D2" s="48" t="s">
        <v>228</v>
      </c>
      <c r="E2" s="49">
        <v>166785</v>
      </c>
      <c r="F2" s="50" t="s">
        <v>26</v>
      </c>
      <c r="G2" s="49">
        <v>13343</v>
      </c>
      <c r="H2" s="49">
        <f t="shared" ref="H2:H6" si="0">+E2+G2</f>
        <v>180128</v>
      </c>
      <c r="I2" s="48" t="s">
        <v>27</v>
      </c>
      <c r="J2" s="48" t="s">
        <v>28</v>
      </c>
    </row>
    <row r="3" spans="1:10" outlineLevel="1" x14ac:dyDescent="0.2">
      <c r="A3" s="47">
        <v>46000</v>
      </c>
      <c r="B3" s="48" t="s">
        <v>229</v>
      </c>
      <c r="C3" s="48" t="s">
        <v>103</v>
      </c>
      <c r="D3" s="48" t="s">
        <v>230</v>
      </c>
      <c r="E3" s="49">
        <v>485719</v>
      </c>
      <c r="F3" s="50" t="s">
        <v>26</v>
      </c>
      <c r="G3" s="49">
        <v>38858</v>
      </c>
      <c r="H3" s="49">
        <f t="shared" si="0"/>
        <v>524577</v>
      </c>
      <c r="I3" s="48" t="s">
        <v>27</v>
      </c>
      <c r="J3" s="48" t="s">
        <v>28</v>
      </c>
    </row>
    <row r="4" spans="1:10" outlineLevel="1" x14ac:dyDescent="0.2">
      <c r="A4" s="47">
        <v>46001</v>
      </c>
      <c r="B4" s="48" t="s">
        <v>231</v>
      </c>
      <c r="C4" s="48" t="s">
        <v>103</v>
      </c>
      <c r="D4" s="48" t="s">
        <v>232</v>
      </c>
      <c r="E4" s="49">
        <v>387078</v>
      </c>
      <c r="F4" s="50" t="s">
        <v>26</v>
      </c>
      <c r="G4" s="49">
        <v>30966</v>
      </c>
      <c r="H4" s="49">
        <f t="shared" si="0"/>
        <v>418044</v>
      </c>
      <c r="I4" s="48" t="s">
        <v>27</v>
      </c>
      <c r="J4" s="48" t="s">
        <v>28</v>
      </c>
    </row>
    <row r="5" spans="1:10" outlineLevel="1" x14ac:dyDescent="0.2">
      <c r="A5" s="47">
        <v>46009</v>
      </c>
      <c r="B5" s="48" t="s">
        <v>233</v>
      </c>
      <c r="C5" s="48" t="s">
        <v>103</v>
      </c>
      <c r="D5" s="48" t="s">
        <v>234</v>
      </c>
      <c r="E5" s="49">
        <v>1186444</v>
      </c>
      <c r="F5" s="50" t="s">
        <v>26</v>
      </c>
      <c r="G5" s="49">
        <v>94916</v>
      </c>
      <c r="H5" s="49">
        <f t="shared" si="0"/>
        <v>1281360</v>
      </c>
      <c r="I5" s="48" t="s">
        <v>27</v>
      </c>
      <c r="J5" s="48" t="s">
        <v>28</v>
      </c>
    </row>
    <row r="6" spans="1:10" outlineLevel="1" x14ac:dyDescent="0.2">
      <c r="A6" s="47">
        <v>46013</v>
      </c>
      <c r="B6" s="48" t="s">
        <v>235</v>
      </c>
      <c r="C6" s="48" t="s">
        <v>103</v>
      </c>
      <c r="D6" s="48" t="s">
        <v>236</v>
      </c>
      <c r="E6" s="49">
        <v>546726</v>
      </c>
      <c r="F6" s="50" t="s">
        <v>26</v>
      </c>
      <c r="G6" s="49">
        <v>43738</v>
      </c>
      <c r="H6" s="49">
        <f t="shared" si="0"/>
        <v>590464</v>
      </c>
      <c r="I6" s="48" t="s">
        <v>27</v>
      </c>
      <c r="J6" s="48" t="s">
        <v>28</v>
      </c>
    </row>
    <row r="7" spans="1:10" x14ac:dyDescent="0.2">
      <c r="D7" s="48" t="s">
        <v>237</v>
      </c>
      <c r="E7" s="49">
        <f>-1%*SUM(E2:E6)</f>
        <v>-27727.52</v>
      </c>
      <c r="F7" s="50" t="s">
        <v>26</v>
      </c>
      <c r="G7" s="49">
        <f>+E7*F7</f>
        <v>-2218.2015999999999</v>
      </c>
      <c r="H7" s="49">
        <f>+E7+G7</f>
        <v>-29945.721600000001</v>
      </c>
      <c r="I7" s="48" t="s">
        <v>27</v>
      </c>
      <c r="J7" s="48" t="s">
        <v>28</v>
      </c>
    </row>
    <row r="8" spans="1:10" x14ac:dyDescent="0.2">
      <c r="H8" s="49">
        <f>SUM(H2:H7)</f>
        <v>2964627.2784000002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40500-6303-44E0-A2A8-3EA09D31A120}">
  <sheetPr>
    <outlinePr summaryBelow="0"/>
  </sheetPr>
  <dimension ref="A1:J13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45962</v>
      </c>
      <c r="B2" s="48" t="s">
        <v>204</v>
      </c>
      <c r="C2" s="48" t="s">
        <v>103</v>
      </c>
      <c r="D2" s="48" t="s">
        <v>205</v>
      </c>
      <c r="E2" s="49">
        <v>530219</v>
      </c>
      <c r="F2" s="50" t="s">
        <v>26</v>
      </c>
      <c r="G2" s="49">
        <v>42418</v>
      </c>
      <c r="H2" s="49">
        <f>+E2+G2</f>
        <v>572637</v>
      </c>
      <c r="I2" s="48" t="s">
        <v>27</v>
      </c>
      <c r="J2" s="48" t="s">
        <v>28</v>
      </c>
    </row>
    <row r="3" spans="1:10" outlineLevel="1" x14ac:dyDescent="0.2">
      <c r="A3" s="47">
        <v>45962</v>
      </c>
      <c r="B3" s="48" t="s">
        <v>206</v>
      </c>
      <c r="C3" s="48" t="s">
        <v>103</v>
      </c>
      <c r="D3" s="48" t="s">
        <v>207</v>
      </c>
      <c r="E3" s="49">
        <v>777447</v>
      </c>
      <c r="F3" s="50" t="s">
        <v>26</v>
      </c>
      <c r="G3" s="49">
        <v>62196</v>
      </c>
      <c r="H3" s="49">
        <f t="shared" ref="H3:H9" si="0">+E3+G3</f>
        <v>839643</v>
      </c>
      <c r="I3" s="48" t="s">
        <v>27</v>
      </c>
      <c r="J3" s="48" t="s">
        <v>28</v>
      </c>
    </row>
    <row r="4" spans="1:10" outlineLevel="1" x14ac:dyDescent="0.2">
      <c r="A4" s="47">
        <v>45962</v>
      </c>
      <c r="B4" s="48" t="s">
        <v>208</v>
      </c>
      <c r="C4" s="48" t="s">
        <v>103</v>
      </c>
      <c r="D4" s="48" t="s">
        <v>209</v>
      </c>
      <c r="E4" s="49">
        <v>544730</v>
      </c>
      <c r="F4" s="50" t="s">
        <v>26</v>
      </c>
      <c r="G4" s="49">
        <v>43578</v>
      </c>
      <c r="H4" s="49">
        <f t="shared" si="0"/>
        <v>588308</v>
      </c>
      <c r="I4" s="48" t="s">
        <v>27</v>
      </c>
      <c r="J4" s="48" t="s">
        <v>28</v>
      </c>
    </row>
    <row r="5" spans="1:10" outlineLevel="1" x14ac:dyDescent="0.2">
      <c r="A5" s="47">
        <v>45962</v>
      </c>
      <c r="B5" s="48" t="s">
        <v>210</v>
      </c>
      <c r="C5" s="48" t="s">
        <v>103</v>
      </c>
      <c r="D5" s="48" t="s">
        <v>211</v>
      </c>
      <c r="E5" s="49">
        <v>653833</v>
      </c>
      <c r="F5" s="50" t="s">
        <v>26</v>
      </c>
      <c r="G5" s="49">
        <v>52307</v>
      </c>
      <c r="H5" s="49">
        <f t="shared" si="0"/>
        <v>706140</v>
      </c>
      <c r="I5" s="48" t="s">
        <v>27</v>
      </c>
      <c r="J5" s="48" t="s">
        <v>28</v>
      </c>
    </row>
    <row r="6" spans="1:10" outlineLevel="1" x14ac:dyDescent="0.2">
      <c r="A6" s="47">
        <v>45962</v>
      </c>
      <c r="B6" s="48" t="s">
        <v>212</v>
      </c>
      <c r="C6" s="48" t="s">
        <v>103</v>
      </c>
      <c r="D6" s="48" t="s">
        <v>213</v>
      </c>
      <c r="E6" s="49">
        <v>383357</v>
      </c>
      <c r="F6" s="50" t="s">
        <v>26</v>
      </c>
      <c r="G6" s="49">
        <v>30669</v>
      </c>
      <c r="H6" s="49">
        <f t="shared" si="0"/>
        <v>414026</v>
      </c>
      <c r="I6" s="48" t="s">
        <v>27</v>
      </c>
      <c r="J6" s="48" t="s">
        <v>28</v>
      </c>
    </row>
    <row r="7" spans="1:10" outlineLevel="1" x14ac:dyDescent="0.2">
      <c r="A7" s="47">
        <v>45962</v>
      </c>
      <c r="B7" s="48" t="s">
        <v>214</v>
      </c>
      <c r="C7" s="48" t="s">
        <v>103</v>
      </c>
      <c r="D7" s="48" t="s">
        <v>215</v>
      </c>
      <c r="E7" s="49">
        <v>777447</v>
      </c>
      <c r="F7" s="50" t="s">
        <v>26</v>
      </c>
      <c r="G7" s="49">
        <v>62196</v>
      </c>
      <c r="H7" s="49">
        <f t="shared" si="0"/>
        <v>839643</v>
      </c>
      <c r="I7" s="48" t="s">
        <v>27</v>
      </c>
      <c r="J7" s="48" t="s">
        <v>28</v>
      </c>
    </row>
    <row r="8" spans="1:10" outlineLevel="1" x14ac:dyDescent="0.2">
      <c r="A8" s="47">
        <v>45962</v>
      </c>
      <c r="B8" s="48" t="s">
        <v>216</v>
      </c>
      <c r="C8" s="48" t="s">
        <v>103</v>
      </c>
      <c r="D8" s="48" t="s">
        <v>217</v>
      </c>
      <c r="E8" s="49">
        <v>653833</v>
      </c>
      <c r="F8" s="50" t="s">
        <v>26</v>
      </c>
      <c r="G8" s="49">
        <v>52307</v>
      </c>
      <c r="H8" s="49">
        <f t="shared" si="0"/>
        <v>706140</v>
      </c>
      <c r="I8" s="48" t="s">
        <v>27</v>
      </c>
      <c r="J8" s="48" t="s">
        <v>28</v>
      </c>
    </row>
    <row r="9" spans="1:10" outlineLevel="1" x14ac:dyDescent="0.2">
      <c r="A9" s="47">
        <v>45979</v>
      </c>
      <c r="B9" s="48" t="s">
        <v>218</v>
      </c>
      <c r="C9" s="48" t="s">
        <v>103</v>
      </c>
      <c r="D9" s="48" t="s">
        <v>219</v>
      </c>
      <c r="E9" s="49">
        <v>779805</v>
      </c>
      <c r="F9" s="50" t="s">
        <v>26</v>
      </c>
      <c r="G9" s="49">
        <v>62384</v>
      </c>
      <c r="H9" s="49">
        <f t="shared" si="0"/>
        <v>842189</v>
      </c>
      <c r="I9" s="48" t="s">
        <v>27</v>
      </c>
      <c r="J9" s="48" t="s">
        <v>28</v>
      </c>
    </row>
    <row r="10" spans="1:10" outlineLevel="1" x14ac:dyDescent="0.2">
      <c r="A10" s="47">
        <v>45986</v>
      </c>
      <c r="B10" s="48" t="s">
        <v>220</v>
      </c>
      <c r="C10" s="48" t="s">
        <v>103</v>
      </c>
      <c r="D10" s="48" t="s">
        <v>221</v>
      </c>
      <c r="E10" s="49">
        <v>293724</v>
      </c>
      <c r="F10" s="50" t="s">
        <v>26</v>
      </c>
      <c r="G10" s="49">
        <v>23498</v>
      </c>
      <c r="H10" s="49">
        <f t="shared" ref="H10:H11" si="1">+E10+G10</f>
        <v>317222</v>
      </c>
      <c r="I10" s="48" t="s">
        <v>27</v>
      </c>
      <c r="J10" s="48" t="s">
        <v>28</v>
      </c>
    </row>
    <row r="11" spans="1:10" outlineLevel="1" x14ac:dyDescent="0.2">
      <c r="A11" s="47">
        <v>45986</v>
      </c>
      <c r="B11" s="48" t="s">
        <v>222</v>
      </c>
      <c r="C11" s="48" t="s">
        <v>103</v>
      </c>
      <c r="D11" s="48" t="s">
        <v>223</v>
      </c>
      <c r="E11" s="49">
        <v>512654</v>
      </c>
      <c r="F11" s="50" t="s">
        <v>26</v>
      </c>
      <c r="G11" s="49">
        <v>41012</v>
      </c>
      <c r="H11" s="49">
        <f t="shared" si="1"/>
        <v>553666</v>
      </c>
      <c r="I11" s="48" t="s">
        <v>27</v>
      </c>
      <c r="J11" s="48" t="s">
        <v>28</v>
      </c>
    </row>
    <row r="12" spans="1:10" x14ac:dyDescent="0.2">
      <c r="D12" s="48" t="s">
        <v>224</v>
      </c>
      <c r="E12" s="49">
        <f>-1%*SUM(E2:E11)</f>
        <v>-59070.49</v>
      </c>
      <c r="F12" s="50" t="s">
        <v>26</v>
      </c>
      <c r="G12" s="49">
        <f>+E12*F12</f>
        <v>-4725.6391999999996</v>
      </c>
      <c r="H12" s="49">
        <f>+E12+G12</f>
        <v>-63796.129199999996</v>
      </c>
      <c r="I12" s="48" t="s">
        <v>27</v>
      </c>
      <c r="J12" s="48" t="s">
        <v>28</v>
      </c>
    </row>
    <row r="13" spans="1:10" x14ac:dyDescent="0.2">
      <c r="H13" s="49">
        <f>SUM(H2:H12)</f>
        <v>6315817.8707999997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6AA15-8C69-43BA-B876-4195BA8AEA10}">
  <sheetPr>
    <outlinePr summaryBelow="0"/>
  </sheetPr>
  <dimension ref="A1:J7"/>
  <sheetViews>
    <sheetView topLeftCell="E1" zoomScaleNormal="100" workbookViewId="0">
      <selection activeCell="J2" sqref="J2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45932</v>
      </c>
      <c r="B2" s="48" t="s">
        <v>195</v>
      </c>
      <c r="C2" s="48" t="s">
        <v>103</v>
      </c>
      <c r="D2" s="48" t="s">
        <v>196</v>
      </c>
      <c r="E2" s="49">
        <v>962464</v>
      </c>
      <c r="F2" s="50" t="s">
        <v>26</v>
      </c>
      <c r="G2" s="49">
        <v>76997</v>
      </c>
      <c r="H2" s="49">
        <f>+E2+G2</f>
        <v>1039461</v>
      </c>
      <c r="I2" s="48" t="s">
        <v>27</v>
      </c>
      <c r="J2" s="48" t="s">
        <v>28</v>
      </c>
    </row>
    <row r="3" spans="1:10" outlineLevel="1" x14ac:dyDescent="0.2">
      <c r="A3" s="47">
        <v>45936</v>
      </c>
      <c r="B3" s="48" t="s">
        <v>197</v>
      </c>
      <c r="C3" s="48" t="s">
        <v>103</v>
      </c>
      <c r="D3" s="48" t="s">
        <v>198</v>
      </c>
      <c r="E3" s="49">
        <v>772431</v>
      </c>
      <c r="F3" s="50" t="s">
        <v>26</v>
      </c>
      <c r="G3" s="49">
        <v>61794</v>
      </c>
      <c r="H3" s="49">
        <f t="shared" ref="H3:H5" si="0">+E3+G3</f>
        <v>834225</v>
      </c>
      <c r="I3" s="48" t="s">
        <v>27</v>
      </c>
      <c r="J3" s="48" t="s">
        <v>28</v>
      </c>
    </row>
    <row r="4" spans="1:10" outlineLevel="1" x14ac:dyDescent="0.2">
      <c r="A4" s="47">
        <v>45944</v>
      </c>
      <c r="B4" s="48" t="s">
        <v>199</v>
      </c>
      <c r="C4" s="48" t="s">
        <v>103</v>
      </c>
      <c r="D4" s="48" t="s">
        <v>200</v>
      </c>
      <c r="E4" s="49">
        <v>645005</v>
      </c>
      <c r="F4" s="50" t="s">
        <v>26</v>
      </c>
      <c r="G4" s="49">
        <v>51600</v>
      </c>
      <c r="H4" s="49">
        <f t="shared" si="0"/>
        <v>696605</v>
      </c>
      <c r="I4" s="48" t="s">
        <v>27</v>
      </c>
      <c r="J4" s="48" t="s">
        <v>28</v>
      </c>
    </row>
    <row r="5" spans="1:10" outlineLevel="1" x14ac:dyDescent="0.2">
      <c r="A5" s="47">
        <v>45953</v>
      </c>
      <c r="B5" s="48" t="s">
        <v>201</v>
      </c>
      <c r="C5" s="48" t="s">
        <v>103</v>
      </c>
      <c r="D5" s="48" t="s">
        <v>202</v>
      </c>
      <c r="E5" s="49">
        <v>872624</v>
      </c>
      <c r="F5" s="50" t="s">
        <v>26</v>
      </c>
      <c r="G5" s="49">
        <v>69810</v>
      </c>
      <c r="H5" s="49">
        <f t="shared" si="0"/>
        <v>942434</v>
      </c>
      <c r="I5" s="48" t="s">
        <v>27</v>
      </c>
      <c r="J5" s="48" t="s">
        <v>28</v>
      </c>
    </row>
    <row r="6" spans="1:10" x14ac:dyDescent="0.2">
      <c r="D6" s="48" t="s">
        <v>203</v>
      </c>
      <c r="E6" s="49">
        <f>-1%*SUM(E2:E5)</f>
        <v>-32525.24</v>
      </c>
      <c r="F6" s="50" t="s">
        <v>26</v>
      </c>
      <c r="G6" s="49">
        <f>+E6*F6</f>
        <v>-2602.0192000000002</v>
      </c>
      <c r="H6" s="49">
        <f>+E6+G6</f>
        <v>-35127.2592</v>
      </c>
      <c r="I6" s="48" t="s">
        <v>27</v>
      </c>
      <c r="J6" s="48" t="s">
        <v>28</v>
      </c>
    </row>
    <row r="7" spans="1:10" x14ac:dyDescent="0.2">
      <c r="H7" s="49">
        <f>SUM(H2:H6)</f>
        <v>3477597.7407999998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4"/>
  <sheetViews>
    <sheetView zoomScaleNormal="100" workbookViewId="0">
      <selection activeCell="E7" sqref="E7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45909</v>
      </c>
      <c r="B2" s="68" t="s">
        <v>192</v>
      </c>
      <c r="C2" s="48" t="s">
        <v>103</v>
      </c>
      <c r="D2" s="48" t="s">
        <v>193</v>
      </c>
      <c r="E2" s="49">
        <v>618070</v>
      </c>
      <c r="F2" s="50" t="s">
        <v>26</v>
      </c>
      <c r="G2" s="49">
        <v>49446</v>
      </c>
      <c r="H2" s="49">
        <f>+E2+G2</f>
        <v>667516</v>
      </c>
      <c r="I2" s="48" t="s">
        <v>27</v>
      </c>
      <c r="J2" s="48" t="s">
        <v>28</v>
      </c>
    </row>
    <row r="3" spans="1:10" x14ac:dyDescent="0.2">
      <c r="D3" s="48" t="s">
        <v>191</v>
      </c>
      <c r="E3" s="49">
        <f>-1%*SUM(E1:E2)</f>
        <v>-6180.7</v>
      </c>
      <c r="F3" s="50" t="s">
        <v>26</v>
      </c>
      <c r="G3" s="49">
        <f>+E3*F3</f>
        <v>-494.45600000000002</v>
      </c>
      <c r="H3" s="49">
        <f>+E3+G3</f>
        <v>-6675.1559999999999</v>
      </c>
      <c r="I3" s="48" t="s">
        <v>27</v>
      </c>
      <c r="J3" s="48" t="s">
        <v>28</v>
      </c>
    </row>
    <row r="4" spans="1:10" x14ac:dyDescent="0.2">
      <c r="H4" s="49">
        <f>SUM(H2:H3)</f>
        <v>660840.84400000004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7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45881</v>
      </c>
      <c r="B2" s="48" t="s">
        <v>181</v>
      </c>
      <c r="C2" s="48" t="s">
        <v>103</v>
      </c>
      <c r="D2" s="48" t="s">
        <v>182</v>
      </c>
      <c r="E2" s="49">
        <v>896045</v>
      </c>
      <c r="F2" s="50" t="s">
        <v>26</v>
      </c>
      <c r="G2" s="49">
        <v>71684</v>
      </c>
      <c r="H2" s="49">
        <v>967729</v>
      </c>
      <c r="I2" s="48" t="s">
        <v>27</v>
      </c>
      <c r="J2" s="48" t="s">
        <v>28</v>
      </c>
    </row>
    <row r="3" spans="1:10" outlineLevel="1" x14ac:dyDescent="0.2">
      <c r="A3" s="47">
        <v>45881</v>
      </c>
      <c r="B3" s="48" t="s">
        <v>183</v>
      </c>
      <c r="C3" s="48" t="s">
        <v>103</v>
      </c>
      <c r="D3" s="48" t="s">
        <v>184</v>
      </c>
      <c r="E3" s="49">
        <v>559150</v>
      </c>
      <c r="F3" s="50" t="s">
        <v>26</v>
      </c>
      <c r="G3" s="49">
        <v>44732</v>
      </c>
      <c r="H3" s="49">
        <v>603882</v>
      </c>
      <c r="I3" s="48" t="s">
        <v>27</v>
      </c>
      <c r="J3" s="48" t="s">
        <v>28</v>
      </c>
    </row>
    <row r="4" spans="1:10" outlineLevel="1" x14ac:dyDescent="0.2">
      <c r="A4" s="47">
        <v>45888</v>
      </c>
      <c r="B4" s="48" t="s">
        <v>185</v>
      </c>
      <c r="C4" s="48" t="s">
        <v>103</v>
      </c>
      <c r="D4" s="48" t="s">
        <v>186</v>
      </c>
      <c r="E4" s="49">
        <v>537627</v>
      </c>
      <c r="F4" s="50" t="s">
        <v>26</v>
      </c>
      <c r="G4" s="49">
        <v>43010</v>
      </c>
      <c r="H4" s="49">
        <v>580637</v>
      </c>
      <c r="I4" s="48" t="s">
        <v>27</v>
      </c>
      <c r="J4" s="48" t="s">
        <v>28</v>
      </c>
    </row>
    <row r="5" spans="1:10" outlineLevel="1" x14ac:dyDescent="0.2">
      <c r="A5" s="47">
        <v>45894</v>
      </c>
      <c r="B5" s="48" t="s">
        <v>187</v>
      </c>
      <c r="C5" s="48" t="s">
        <v>103</v>
      </c>
      <c r="D5" s="48" t="s">
        <v>188</v>
      </c>
      <c r="E5" s="49">
        <v>1075254</v>
      </c>
      <c r="F5" s="50" t="s">
        <v>26</v>
      </c>
      <c r="G5" s="49">
        <v>86020</v>
      </c>
      <c r="H5" s="49">
        <v>1161274</v>
      </c>
      <c r="I5" s="48" t="s">
        <v>27</v>
      </c>
      <c r="J5" s="48" t="s">
        <v>28</v>
      </c>
    </row>
    <row r="6" spans="1:10" x14ac:dyDescent="0.2">
      <c r="D6" s="48" t="s">
        <v>189</v>
      </c>
      <c r="E6" s="49">
        <f>-1%*SUM(E1:E5)</f>
        <v>-30680.760000000002</v>
      </c>
      <c r="F6" s="50" t="s">
        <v>26</v>
      </c>
      <c r="G6" s="49">
        <f>+E6*F6</f>
        <v>-2454.4608000000003</v>
      </c>
      <c r="H6" s="49">
        <f>+E6+G6</f>
        <v>-33135.220800000003</v>
      </c>
      <c r="I6" s="48" t="s">
        <v>27</v>
      </c>
      <c r="J6" s="48" t="s">
        <v>28</v>
      </c>
    </row>
    <row r="7" spans="1:10" x14ac:dyDescent="0.2">
      <c r="H7" s="49">
        <f>SUM(H2:H6)</f>
        <v>3280386.7792000002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6"/>
  <sheetViews>
    <sheetView zoomScaleNormal="100" workbookViewId="0">
      <selection activeCell="E5" sqref="E5"/>
    </sheetView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45852</v>
      </c>
      <c r="B2" s="48" t="s">
        <v>162</v>
      </c>
      <c r="C2" s="48" t="s">
        <v>103</v>
      </c>
      <c r="D2" s="48" t="s">
        <v>163</v>
      </c>
      <c r="E2" s="49">
        <v>367155</v>
      </c>
      <c r="F2" s="50" t="s">
        <v>26</v>
      </c>
      <c r="G2" s="49">
        <v>29372</v>
      </c>
      <c r="H2" s="49">
        <v>396527</v>
      </c>
      <c r="I2" s="48" t="s">
        <v>27</v>
      </c>
      <c r="J2" s="48" t="s">
        <v>28</v>
      </c>
    </row>
    <row r="3" spans="1:10" outlineLevel="1" x14ac:dyDescent="0.2">
      <c r="A3" s="47">
        <v>45852</v>
      </c>
      <c r="B3" s="48" t="s">
        <v>164</v>
      </c>
      <c r="C3" s="48" t="s">
        <v>103</v>
      </c>
      <c r="D3" s="48" t="s">
        <v>165</v>
      </c>
      <c r="E3" s="49">
        <v>537627</v>
      </c>
      <c r="F3" s="50" t="s">
        <v>26</v>
      </c>
      <c r="G3" s="49">
        <v>43010</v>
      </c>
      <c r="H3" s="49">
        <v>580637</v>
      </c>
      <c r="I3" s="48" t="s">
        <v>27</v>
      </c>
      <c r="J3" s="48" t="s">
        <v>28</v>
      </c>
    </row>
    <row r="4" spans="1:10" outlineLevel="1" x14ac:dyDescent="0.2">
      <c r="A4" s="47">
        <v>45859</v>
      </c>
      <c r="B4" s="48" t="s">
        <v>166</v>
      </c>
      <c r="C4" s="48" t="s">
        <v>103</v>
      </c>
      <c r="D4" s="48" t="s">
        <v>167</v>
      </c>
      <c r="E4" s="49">
        <v>1075254</v>
      </c>
      <c r="F4" s="50" t="s">
        <v>26</v>
      </c>
      <c r="G4" s="49">
        <v>86020</v>
      </c>
      <c r="H4" s="49">
        <v>1161274</v>
      </c>
      <c r="I4" s="48" t="s">
        <v>27</v>
      </c>
      <c r="J4" s="48" t="s">
        <v>28</v>
      </c>
    </row>
    <row r="5" spans="1:10" x14ac:dyDescent="0.2">
      <c r="D5" s="48" t="s">
        <v>168</v>
      </c>
      <c r="E5" s="49">
        <f>-1%*SUM(E1:E4)</f>
        <v>-19800.36</v>
      </c>
      <c r="F5" s="50" t="s">
        <v>26</v>
      </c>
      <c r="G5" s="49">
        <f>+E5*F5</f>
        <v>-1584.0288</v>
      </c>
      <c r="H5" s="49">
        <f>+E5+G5</f>
        <v>-21384.388800000001</v>
      </c>
      <c r="I5" s="48" t="s">
        <v>27</v>
      </c>
      <c r="J5" s="48" t="s">
        <v>28</v>
      </c>
    </row>
    <row r="6" spans="1:10" x14ac:dyDescent="0.2">
      <c r="H6" s="49">
        <f>SUM(H2:H5)</f>
        <v>2117053.6112000002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5"/>
  <sheetViews>
    <sheetView zoomScaleNormal="100" workbookViewId="0"/>
  </sheetViews>
  <sheetFormatPr defaultColWidth="9.125" defaultRowHeight="14.25" outlineLevelRow="1" x14ac:dyDescent="0.2"/>
  <cols>
    <col min="1" max="1" width="14.25" style="57" customWidth="1"/>
    <col min="2" max="3" width="11.375" customWidth="1"/>
    <col min="4" max="4" width="57.125" customWidth="1"/>
    <col min="5" max="5" width="17.125" style="53" customWidth="1"/>
    <col min="6" max="6" width="11.375" customWidth="1"/>
    <col min="7" max="8" width="15.75" style="53" customWidth="1"/>
    <col min="9" max="9" width="50" customWidth="1"/>
    <col min="10" max="10" width="21.375" customWidth="1"/>
  </cols>
  <sheetData>
    <row r="1" spans="1:10" ht="24.75" customHeight="1" x14ac:dyDescent="0.2">
      <c r="A1" s="44" t="s">
        <v>14</v>
      </c>
      <c r="B1" s="45" t="s">
        <v>15</v>
      </c>
      <c r="C1" s="45" t="s">
        <v>16</v>
      </c>
      <c r="D1" s="45" t="s">
        <v>17</v>
      </c>
      <c r="E1" s="46" t="s">
        <v>18</v>
      </c>
      <c r="F1" s="45" t="s">
        <v>19</v>
      </c>
      <c r="G1" s="46" t="s">
        <v>20</v>
      </c>
      <c r="H1" s="46" t="s">
        <v>30</v>
      </c>
      <c r="I1" s="45" t="s">
        <v>21</v>
      </c>
      <c r="J1" s="45" t="s">
        <v>22</v>
      </c>
    </row>
    <row r="2" spans="1:10" outlineLevel="1" x14ac:dyDescent="0.2">
      <c r="A2" s="47">
        <v>45826</v>
      </c>
      <c r="B2" s="48" t="s">
        <v>156</v>
      </c>
      <c r="C2" s="48" t="s">
        <v>103</v>
      </c>
      <c r="D2" s="48" t="s">
        <v>157</v>
      </c>
      <c r="E2" s="49">
        <v>896045</v>
      </c>
      <c r="F2" s="50" t="s">
        <v>26</v>
      </c>
      <c r="G2" s="49">
        <v>71684</v>
      </c>
      <c r="H2" s="49">
        <f>+E2+G2</f>
        <v>967729</v>
      </c>
      <c r="I2" s="48" t="s">
        <v>27</v>
      </c>
      <c r="J2" s="48" t="s">
        <v>28</v>
      </c>
    </row>
    <row r="3" spans="1:10" outlineLevel="1" x14ac:dyDescent="0.2">
      <c r="A3" s="47">
        <v>45828</v>
      </c>
      <c r="B3" s="48" t="s">
        <v>158</v>
      </c>
      <c r="C3" s="48" t="s">
        <v>103</v>
      </c>
      <c r="D3" s="48" t="s">
        <v>159</v>
      </c>
      <c r="E3" s="49">
        <v>537627</v>
      </c>
      <c r="F3" s="50" t="s">
        <v>26</v>
      </c>
      <c r="G3" s="49">
        <v>43010</v>
      </c>
      <c r="H3" s="49">
        <f t="shared" ref="H3" si="0">+E3+G3</f>
        <v>580637</v>
      </c>
      <c r="I3" s="48" t="s">
        <v>27</v>
      </c>
      <c r="J3" s="48" t="s">
        <v>28</v>
      </c>
    </row>
    <row r="4" spans="1:10" x14ac:dyDescent="0.2">
      <c r="D4" s="48" t="s">
        <v>160</v>
      </c>
      <c r="E4" s="49">
        <f>-1%*SUM(E1:E3)</f>
        <v>-14336.720000000001</v>
      </c>
      <c r="F4" s="50" t="s">
        <v>26</v>
      </c>
      <c r="G4" s="49">
        <f>+E4*F4</f>
        <v>-1146.9376000000002</v>
      </c>
      <c r="H4" s="49">
        <f>+E4+G4</f>
        <v>-15483.657600000002</v>
      </c>
      <c r="I4" s="48" t="s">
        <v>27</v>
      </c>
      <c r="J4" s="48" t="s">
        <v>28</v>
      </c>
    </row>
    <row r="5" spans="1:10" x14ac:dyDescent="0.2">
      <c r="H5" s="49">
        <f>SUM(H2:H4)</f>
        <v>1532882.3424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Công nợ</vt:lpstr>
      <vt:lpstr>Chi tiết công nợ</vt:lpstr>
      <vt:lpstr>T12.25</vt:lpstr>
      <vt:lpstr>T11.25</vt:lpstr>
      <vt:lpstr>T10.25</vt:lpstr>
      <vt:lpstr>T09.25</vt:lpstr>
      <vt:lpstr>T08.25</vt:lpstr>
      <vt:lpstr>T07.25</vt:lpstr>
      <vt:lpstr>T06.25</vt:lpstr>
      <vt:lpstr>T05.25</vt:lpstr>
      <vt:lpstr>T04.25</vt:lpstr>
      <vt:lpstr>T03.25</vt:lpstr>
      <vt:lpstr>T02.25</vt:lpstr>
      <vt:lpstr>T01.25</vt:lpstr>
      <vt:lpstr>T12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2026-03-14T09:09:25Z</dcterms:modified>
</cp:coreProperties>
</file>