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"/>
    </mc:Choice>
  </mc:AlternateContent>
  <bookViews>
    <workbookView xWindow="0" yWindow="0" windowWidth="20490" windowHeight="7530"/>
  </bookViews>
  <sheets>
    <sheet name="Satra" sheetId="1" r:id="rId1"/>
    <sheet name="Satra (2)" sheetId="8" r:id="rId2"/>
    <sheet name="CIRCLE K" sheetId="7" r:id="rId3"/>
    <sheet name="EB" sheetId="2" r:id="rId4"/>
    <sheet name="COOP" sheetId="6" r:id="rId5"/>
    <sheet name="LOTTE" sheetId="3" r:id="rId6"/>
    <sheet name="MEGA" sheetId="4" r:id="rId7"/>
    <sheet name="SEVEN" sheetId="5" r:id="rId8"/>
  </sheets>
  <definedNames>
    <definedName name="_xlnm._FilterDatabase" localSheetId="0" hidden="1">Satra!$G$21:$K$21</definedName>
    <definedName name="_xlnm._FilterDatabase" localSheetId="1" hidden="1">'Satra (2)'!$L$21:$P$21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8" l="1"/>
  <c r="N18" i="8"/>
  <c r="K17" i="8"/>
  <c r="K16" i="8"/>
  <c r="U15" i="8"/>
  <c r="P15" i="8"/>
  <c r="K15" i="8"/>
  <c r="U14" i="8"/>
  <c r="P14" i="8"/>
  <c r="K14" i="8"/>
  <c r="U13" i="8"/>
  <c r="P13" i="8"/>
  <c r="K13" i="8"/>
  <c r="U12" i="8"/>
  <c r="P12" i="8"/>
  <c r="K12" i="8"/>
  <c r="U11" i="8"/>
  <c r="P11" i="8"/>
  <c r="K11" i="8"/>
  <c r="U10" i="8"/>
  <c r="U16" i="8" s="1"/>
  <c r="P10" i="8"/>
  <c r="P16" i="8" s="1"/>
  <c r="K10" i="8"/>
  <c r="U9" i="8"/>
  <c r="P9" i="8"/>
  <c r="K9" i="8"/>
  <c r="P17" i="8" l="1"/>
  <c r="P18" i="8" s="1"/>
  <c r="U17" i="8"/>
  <c r="U18" i="8" s="1"/>
  <c r="P14" i="1"/>
  <c r="N18" i="1"/>
  <c r="P15" i="1"/>
  <c r="P13" i="1"/>
  <c r="P12" i="1"/>
  <c r="P11" i="1"/>
  <c r="P10" i="1"/>
  <c r="P9" i="1"/>
  <c r="P16" i="1" l="1"/>
  <c r="P18" i="1" s="1"/>
  <c r="P17" i="1"/>
  <c r="L2" i="6"/>
  <c r="M17" i="4" l="1"/>
  <c r="F10" i="1" l="1"/>
  <c r="F11" i="1"/>
  <c r="F12" i="1"/>
  <c r="F13" i="1"/>
  <c r="F14" i="1"/>
  <c r="F15" i="1"/>
  <c r="F16" i="1"/>
  <c r="F17" i="1"/>
  <c r="F9" i="1"/>
  <c r="B19" i="1" l="1"/>
  <c r="P17" i="4" l="1"/>
  <c r="G17" i="4"/>
  <c r="D2" i="6" l="1"/>
  <c r="I18" i="1" l="1"/>
  <c r="K10" i="1" l="1"/>
  <c r="K11" i="1"/>
  <c r="K9" i="1"/>
  <c r="K14" i="1"/>
  <c r="K13" i="1"/>
  <c r="K15" i="1"/>
  <c r="K12" i="1"/>
  <c r="K16" i="1" l="1"/>
  <c r="K17" i="1" s="1"/>
  <c r="K18" i="1" s="1"/>
  <c r="B18" i="3"/>
  <c r="I18" i="3"/>
  <c r="G7" i="2" l="1"/>
</calcChain>
</file>

<file path=xl/sharedStrings.xml><?xml version="1.0" encoding="utf-8"?>
<sst xmlns="http://schemas.openxmlformats.org/spreadsheetml/2006/main" count="452" uniqueCount="132">
  <si>
    <t>Hạn thanh toán</t>
  </si>
  <si>
    <t>30 ngày</t>
  </si>
  <si>
    <t>Thanh toán những hóa đơn đến hạn vào ngày 5 và ngày 20 hằng tháng</t>
  </si>
  <si>
    <t>Chiết khấu đơn hàng đầu tiên</t>
  </si>
  <si>
    <t>Chiết khấu đơn hàng khai trương</t>
  </si>
  <si>
    <t>Chiết khấu thương mại</t>
  </si>
  <si>
    <t>Chiết khấu trực tiếp vào giá</t>
  </si>
  <si>
    <t>Phí tạo mới/ Duy trì mã NCC</t>
  </si>
  <si>
    <t>năm</t>
  </si>
  <si>
    <t>Phí tạo mã hàng mới</t>
  </si>
  <si>
    <t>Phí thay đổi pháp lý, thông tin NCC</t>
  </si>
  <si>
    <t>Phí hoạt động TTPP</t>
  </si>
  <si>
    <t>Chi phí CT thẻ thành viên</t>
  </si>
  <si>
    <t>tháng</t>
  </si>
  <si>
    <t>Hỗ trợ Marketing</t>
  </si>
  <si>
    <t>Hỗ trợ khuyến mãi/ Catalog</t>
  </si>
  <si>
    <t>Hỗ trợ SN Tcty</t>
  </si>
  <si>
    <t>Phí hoạt động đơn vị</t>
  </si>
  <si>
    <t>Hỗ trợ trưng bày</t>
  </si>
  <si>
    <t>Hỗ trợ SN đơn vị</t>
  </si>
  <si>
    <t>Hỗ trợ bán hàng</t>
  </si>
  <si>
    <t>Hỗ trợ vận chuyển (Cần Thơ)</t>
  </si>
  <si>
    <t>Phí đưa hàng mới vào hệ thống</t>
  </si>
  <si>
    <t>Hỗ trợ hoạt động cửa hàng</t>
  </si>
  <si>
    <t>Chiết khấu cho từng Siêu thị</t>
  </si>
  <si>
    <t>Hỗ trợ đóng góp khoản thưởng cho Thẻ khách hàng</t>
  </si>
  <si>
    <t>Phí tham gia CTKM, catalog</t>
  </si>
  <si>
    <t>Phí thuê diện tích quảng cáo</t>
  </si>
  <si>
    <t>Phí tham gia chương trình thẻ KH thân thiết</t>
  </si>
  <si>
    <t>Hỗ trợ khai trương Siêu thị mới</t>
  </si>
  <si>
    <t>siêu thị</t>
  </si>
  <si>
    <t>Chiết khấu theo doanh số năm</t>
  </si>
  <si>
    <t>&gt;=1.4 tỷ</t>
  </si>
  <si>
    <t>&gt;=2 tỷ</t>
  </si>
  <si>
    <t>&gt;=3 tỷ</t>
  </si>
  <si>
    <t>&gt;=8.4 tỷ</t>
  </si>
  <si>
    <t>&gt;=10 tỷ</t>
  </si>
  <si>
    <t>Hỗ trợ</t>
  </si>
  <si>
    <t>Chiết khấu</t>
  </si>
  <si>
    <t>Phí dịch vụ</t>
  </si>
  <si>
    <t>Phí dịch vụ EBS</t>
  </si>
  <si>
    <t>Chu kỳ thanh toán</t>
  </si>
  <si>
    <t>29 ngày</t>
  </si>
  <si>
    <t>Ngày thanh toán là 10, 20 hoặc cuối tháng</t>
  </si>
  <si>
    <t>Chiết khấu cơ bản</t>
  </si>
  <si>
    <t>Chiết khấu thưởng</t>
  </si>
  <si>
    <t>theo bậc</t>
  </si>
  <si>
    <t>Phí mở mã NCC mới</t>
  </si>
  <si>
    <t>ngay khi tạo mã mới</t>
  </si>
  <si>
    <t>Phí mở mã hàng mới</t>
  </si>
  <si>
    <t>Phí hỗ trợ sinh nhật</t>
  </si>
  <si>
    <t>khi phát sinh</t>
  </si>
  <si>
    <t>Phí dịch vụ quảng cáo</t>
  </si>
  <si>
    <t>Phí dịch vụ bán hàng</t>
  </si>
  <si>
    <t>Tăng 0.5%</t>
  </si>
  <si>
    <t>HỢP ĐỒNG MỚI 2023</t>
  </si>
  <si>
    <t>Phí hỗ trợ khai trương</t>
  </si>
  <si>
    <t>Phí hoạt động dùng thử sản phẩm</t>
  </si>
  <si>
    <t>HỢP ĐỒNG 2022</t>
  </si>
  <si>
    <t>Total</t>
  </si>
  <si>
    <t>khi phát sinh (mỗi cửa hàng)</t>
  </si>
  <si>
    <t>HỢP ĐỒNG 2023</t>
  </si>
  <si>
    <t>Từ 5 tỷ</t>
  </si>
  <si>
    <t>Từ 7 tỷ</t>
  </si>
  <si>
    <t>Từ 9 tỷ</t>
  </si>
  <si>
    <t>Hỗ trợ thêm</t>
  </si>
  <si>
    <t>Hỗ trợ tiếp thị</t>
  </si>
  <si>
    <t>Hỗ trợ trưng bày sản phẩm</t>
  </si>
  <si>
    <t>Hỗ trợ cung cấp thông tin</t>
  </si>
  <si>
    <t>Hỗ trợ hàng mẫu/ dùng thử</t>
  </si>
  <si>
    <t>Hỗ trợ nhóm hàng trọng điểm</t>
  </si>
  <si>
    <t>Hỗ trợ cùng hợp tác</t>
  </si>
  <si>
    <t>Thời hạn thanh toán</t>
  </si>
  <si>
    <t>35 ngày</t>
  </si>
  <si>
    <t>Tăng 0.3%</t>
  </si>
  <si>
    <t>Tăng 0.8%</t>
  </si>
  <si>
    <t>48 ngày</t>
  </si>
  <si>
    <t>Ngày thanh toán là 5 hoặc 15 hằng tháng</t>
  </si>
  <si>
    <t>Xuất hóa đơn</t>
  </si>
  <si>
    <t>- Thứ Tư hằng tuần, xuất hóa đơn cho các Phiếu nhận hàng TH từ 0h ngày thứ 3 tuần trước đến 24h ngày thứ 2 tuần này</t>
  </si>
  <si>
    <t>- Phần còn lại sẽ xuất hóa đơn vào trước ngày 3 của tháng tiếp theo</t>
  </si>
  <si>
    <t>- Hỗ trợ chi phí vận hành Hệ thống Phân Phối Tích Hợp:</t>
  </si>
  <si>
    <t>Doanh thu tháng liền trước (chưa thuế GTGT) x Tỷ lệ hỗ trợ hằng tháng</t>
  </si>
  <si>
    <t>Trường hợp</t>
  </si>
  <si>
    <t>Doanh thu (tháng)</t>
  </si>
  <si>
    <t>Tỷ lệ hỗ trợ hằng tháng</t>
  </si>
  <si>
    <t>Dưới 1 tỷ đồng</t>
  </si>
  <si>
    <t>Từ 1 tỷ đến dưới 5 tỷ đồng</t>
  </si>
  <si>
    <t>Trên 5 tỷ đồng</t>
  </si>
  <si>
    <t>0.004% (tối thiếu là 20,000 đ)</t>
  </si>
  <si>
    <t>Hỗ trợ vận chuyển</t>
  </si>
  <si>
    <t>quý</t>
  </si>
  <si>
    <t>năm (-VAT)</t>
  </si>
  <si>
    <t>thời điểm (-VAT)</t>
  </si>
  <si>
    <t>HỢP ĐỒNG 2024</t>
  </si>
  <si>
    <t>Tổng cộng</t>
  </si>
  <si>
    <t>Phí hỗ trợ chương trình khách hàng thành viên</t>
  </si>
  <si>
    <t>Phí hỗ trợ cẩm nang mua sắm</t>
  </si>
  <si>
    <t>Phí hỗ trợ phát triển sản phẩm mới</t>
  </si>
  <si>
    <t>Phí hỗ trợ phát triển hệ thống bán hàng</t>
  </si>
  <si>
    <t>Hỗ trợ phí cấp mã hàng mới</t>
  </si>
  <si>
    <t>Hỗ trợ phí cấp mã hàng thời vụ</t>
  </si>
  <si>
    <t>Hỗ trợ phí thay đổi thông tin NCC</t>
  </si>
  <si>
    <t>Hỗ trợ phí thay đổi địa chỉ, tài khoản ngân hàng</t>
  </si>
  <si>
    <t>Hỗ trợ phí thay đổi quy cách, trọng lượng, mã vạch</t>
  </si>
  <si>
    <t>Cố định 9%</t>
  </si>
  <si>
    <t>Từ 0</t>
  </si>
  <si>
    <t>Từ 5.8 tỷ</t>
  </si>
  <si>
    <t>Từ 6.2 tỷ</t>
  </si>
  <si>
    <t>Hỗ trợ sản phẩm mới</t>
  </si>
  <si>
    <t>Tăng</t>
  </si>
  <si>
    <t>Chiết khấu trực tiếp trên hóa đơn</t>
  </si>
  <si>
    <t>Từ lớn hơn hoặc bằng 1,6 tỷ</t>
  </si>
  <si>
    <t>Từ lớn hơn hoặc bằng 2 tỷ</t>
  </si>
  <si>
    <t>Phí chào hàng</t>
  </si>
  <si>
    <t>Phí thay đổi thông tin bên Bán</t>
  </si>
  <si>
    <t>Hỗ trợ cửa hàng mới</t>
  </si>
  <si>
    <t>theo kỳ</t>
  </si>
  <si>
    <t>Hỗ trợ kiểm tra vệ sinh an toàn thực phẩm</t>
  </si>
  <si>
    <t>Hỗ trợ tiền điện</t>
  </si>
  <si>
    <t>Hỗ trợ trao đổi dữ liệu điện tử</t>
  </si>
  <si>
    <t>Chỉ tiêu và mức chiết khấu</t>
  </si>
  <si>
    <t>HỢP ĐỒNG 2025</t>
  </si>
  <si>
    <t>Từ 4.8 tỷ</t>
  </si>
  <si>
    <t>NĂM</t>
  </si>
  <si>
    <t>Phí hỗ trợ khác (sampling,…)</t>
  </si>
  <si>
    <t>Hỗ trợ vận chuyển tỉnh</t>
  </si>
  <si>
    <t>Thưởng KH thân thiết</t>
  </si>
  <si>
    <t>theo tháng</t>
  </si>
  <si>
    <t>theo năm</t>
  </si>
  <si>
    <t>phát sinh</t>
  </si>
  <si>
    <t>Hỗ trợ phát triển thương hiệu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</si>
</sst>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-* #,##0\ _₫_-;\-* #,##0\ _₫_-;_-* &quot;-&quot;??\ _₫_-;_-@_-"/>
    <numFmt numFmtId="165" formatCode="0.0%"/>
    <numFmt numFmtId="166" formatCode="0.000%"/>
    <numFmt numFmtId="167" formatCode="0.0000%"/>
    <numFmt numFmtId="168" formatCode="_-* #,##0.0000\ _₫_-;\-* #,##0.0000\ _₫_-;_-* &quot;-&quot;??\ _₫_-;_-@_-"/>
  </numFmts>
  <fonts count="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0" fontId="0" fillId="0" borderId="0" xfId="2" applyNumberFormat="1" applyFont="1"/>
    <xf numFmtId="10" fontId="0" fillId="0" borderId="0" xfId="0" applyNumberFormat="1"/>
    <xf numFmtId="165" fontId="0" fillId="0" borderId="0" xfId="0" applyNumberFormat="1"/>
    <xf numFmtId="9" fontId="0" fillId="2" borderId="0" xfId="0" applyNumberFormat="1" applyFill="1"/>
    <xf numFmtId="0" fontId="0" fillId="2" borderId="0" xfId="0" applyFill="1"/>
    <xf numFmtId="0" fontId="0" fillId="3" borderId="0" xfId="0" applyFill="1"/>
    <xf numFmtId="10" fontId="0" fillId="4" borderId="0" xfId="0" applyNumberFormat="1" applyFill="1"/>
    <xf numFmtId="0" fontId="0" fillId="4" borderId="0" xfId="0" applyFill="1"/>
    <xf numFmtId="10" fontId="0" fillId="5" borderId="0" xfId="0" applyNumberFormat="1" applyFill="1"/>
    <xf numFmtId="0" fontId="0" fillId="5" borderId="0" xfId="0" applyFill="1"/>
    <xf numFmtId="165" fontId="0" fillId="3" borderId="0" xfId="0" applyNumberFormat="1" applyFill="1"/>
    <xf numFmtId="9" fontId="0" fillId="0" borderId="0" xfId="2" applyFont="1"/>
    <xf numFmtId="0" fontId="0" fillId="6" borderId="0" xfId="0" applyFill="1"/>
    <xf numFmtId="9" fontId="0" fillId="6" borderId="0" xfId="2" applyFont="1" applyFill="1"/>
    <xf numFmtId="164" fontId="0" fillId="5" borderId="0" xfId="1" applyNumberFormat="1" applyFont="1" applyFill="1"/>
    <xf numFmtId="166" fontId="0" fillId="0" borderId="0" xfId="0" applyNumberFormat="1"/>
    <xf numFmtId="164" fontId="0" fillId="3" borderId="0" xfId="1" applyNumberFormat="1" applyFont="1" applyFill="1"/>
    <xf numFmtId="164" fontId="0" fillId="0" borderId="0" xfId="1" applyNumberFormat="1" applyFont="1" applyFill="1"/>
    <xf numFmtId="10" fontId="0" fillId="3" borderId="0" xfId="0" applyNumberFormat="1" applyFill="1"/>
    <xf numFmtId="0" fontId="0" fillId="0" borderId="0" xfId="0" quotePrefix="1"/>
    <xf numFmtId="164" fontId="2" fillId="0" borderId="0" xfId="1" applyNumberFormat="1" applyFont="1"/>
    <xf numFmtId="0" fontId="0" fillId="7" borderId="0" xfId="0" applyFill="1"/>
    <xf numFmtId="165" fontId="0" fillId="6" borderId="0" xfId="2" applyNumberFormat="1" applyFont="1" applyFill="1"/>
    <xf numFmtId="10" fontId="0" fillId="5" borderId="0" xfId="2" applyNumberFormat="1" applyFont="1" applyFill="1"/>
    <xf numFmtId="10" fontId="0" fillId="3" borderId="0" xfId="2" applyNumberFormat="1" applyFont="1" applyFill="1"/>
    <xf numFmtId="9" fontId="0" fillId="3" borderId="0" xfId="0" applyNumberFormat="1" applyFill="1"/>
    <xf numFmtId="167" fontId="0" fillId="0" borderId="0" xfId="2" applyNumberFormat="1" applyFont="1"/>
    <xf numFmtId="168" fontId="0" fillId="0" borderId="0" xfId="1" applyNumberFormat="1" applyFont="1"/>
    <xf numFmtId="9" fontId="0" fillId="6" borderId="0" xfId="0" applyNumberFormat="1" applyFill="1"/>
    <xf numFmtId="10" fontId="0" fillId="6" borderId="0" xfId="0" applyNumberFormat="1" applyFill="1"/>
    <xf numFmtId="164" fontId="0" fillId="6" borderId="0" xfId="1" applyNumberFormat="1" applyFont="1" applyFill="1"/>
    <xf numFmtId="0" fontId="0" fillId="0" borderId="0" xfId="0" applyFill="1"/>
    <xf numFmtId="1" fontId="0" fillId="0" borderId="0" xfId="1" applyNumberFormat="1" applyFont="1"/>
    <xf numFmtId="10" fontId="0" fillId="0" borderId="0" xfId="2" applyNumberFormat="1" applyFont="1" applyFill="1"/>
    <xf numFmtId="9" fontId="0" fillId="0" borderId="0" xfId="0" applyNumberFormat="1" applyFill="1"/>
    <xf numFmtId="165" fontId="0" fillId="6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B1" workbookViewId="0">
      <selection activeCell="N18" sqref="N18"/>
    </sheetView>
  </sheetViews>
  <sheetFormatPr defaultRowHeight="15" x14ac:dyDescent="0.25"/>
  <cols>
    <col min="1" max="1" width="32" bestFit="1" customWidth="1"/>
    <col min="2" max="2" width="12.140625" style="2" bestFit="1" customWidth="1"/>
    <col min="3" max="3" width="11" bestFit="1" customWidth="1"/>
    <col min="5" max="5" width="14.85546875" bestFit="1" customWidth="1"/>
    <col min="6" max="6" width="17" bestFit="1" customWidth="1"/>
    <col min="8" max="8" width="26.5703125" bestFit="1" customWidth="1"/>
    <col min="9" max="9" width="12.140625" bestFit="1" customWidth="1"/>
    <col min="10" max="10" width="11.28515625" bestFit="1" customWidth="1"/>
    <col min="11" max="11" width="15.85546875" style="2" bestFit="1" customWidth="1"/>
    <col min="13" max="13" width="13.28515625" bestFit="1" customWidth="1"/>
    <col min="14" max="14" width="10.5703125" bestFit="1" customWidth="1"/>
    <col min="15" max="15" width="12.140625" bestFit="1" customWidth="1"/>
    <col min="16" max="16" width="10.5703125" bestFit="1" customWidth="1"/>
    <col min="17" max="17" width="12.140625" bestFit="1" customWidth="1"/>
  </cols>
  <sheetData>
    <row r="1" spans="1:16" x14ac:dyDescent="0.25">
      <c r="A1" t="s">
        <v>0</v>
      </c>
      <c r="B1" t="s">
        <v>1</v>
      </c>
      <c r="C1" t="s">
        <v>2</v>
      </c>
    </row>
    <row r="2" spans="1:16" x14ac:dyDescent="0.25">
      <c r="A2" t="s">
        <v>3</v>
      </c>
      <c r="B2" s="1">
        <v>0.1</v>
      </c>
    </row>
    <row r="3" spans="1:16" x14ac:dyDescent="0.25">
      <c r="A3" t="s">
        <v>4</v>
      </c>
      <c r="B3" s="1">
        <v>0.1</v>
      </c>
    </row>
    <row r="4" spans="1:16" x14ac:dyDescent="0.25">
      <c r="A4" t="s">
        <v>5</v>
      </c>
      <c r="B4" s="28">
        <v>0.02</v>
      </c>
      <c r="C4" t="s">
        <v>6</v>
      </c>
    </row>
    <row r="5" spans="1:16" x14ac:dyDescent="0.25">
      <c r="A5" t="s">
        <v>7</v>
      </c>
      <c r="B5" s="2">
        <v>1000000</v>
      </c>
      <c r="C5" t="s">
        <v>92</v>
      </c>
    </row>
    <row r="6" spans="1:16" x14ac:dyDescent="0.25">
      <c r="A6" t="s">
        <v>9</v>
      </c>
      <c r="B6" s="2">
        <v>500000</v>
      </c>
      <c r="C6" t="s">
        <v>93</v>
      </c>
    </row>
    <row r="7" spans="1:16" x14ac:dyDescent="0.25">
      <c r="A7" t="s">
        <v>10</v>
      </c>
      <c r="B7" s="2">
        <v>5000000</v>
      </c>
      <c r="C7" t="s">
        <v>93</v>
      </c>
    </row>
    <row r="8" spans="1:16" x14ac:dyDescent="0.25">
      <c r="A8" t="s">
        <v>11</v>
      </c>
      <c r="B8" s="2">
        <v>3500000</v>
      </c>
      <c r="C8" t="s">
        <v>92</v>
      </c>
      <c r="E8">
        <v>2024</v>
      </c>
      <c r="M8">
        <v>2025</v>
      </c>
    </row>
    <row r="9" spans="1:16" x14ac:dyDescent="0.25">
      <c r="A9" t="s">
        <v>12</v>
      </c>
      <c r="B9" s="27">
        <v>1.7500000000000002E-2</v>
      </c>
      <c r="C9" t="s">
        <v>13</v>
      </c>
      <c r="E9" s="1">
        <v>0.02</v>
      </c>
      <c r="F9" s="3">
        <f>+E9-B9</f>
        <v>2.4999999999999988E-3</v>
      </c>
      <c r="H9" s="7" t="s">
        <v>17</v>
      </c>
      <c r="I9" s="26">
        <v>0.01</v>
      </c>
      <c r="J9" t="s">
        <v>13</v>
      </c>
      <c r="K9" s="2">
        <f t="shared" ref="K9:K15" si="0">+I9*$K$8</f>
        <v>0</v>
      </c>
      <c r="M9" s="7" t="s">
        <v>17</v>
      </c>
      <c r="N9" s="26">
        <v>0.01</v>
      </c>
      <c r="O9" t="s">
        <v>13</v>
      </c>
      <c r="P9" s="2">
        <f t="shared" ref="P9:P15" si="1">+N9*$K$8</f>
        <v>0</v>
      </c>
    </row>
    <row r="10" spans="1:16" x14ac:dyDescent="0.25">
      <c r="A10" t="s">
        <v>14</v>
      </c>
      <c r="B10" s="27">
        <v>1.4999999999999999E-2</v>
      </c>
      <c r="C10" t="s">
        <v>13</v>
      </c>
      <c r="E10" s="4">
        <v>1.4999999999999999E-2</v>
      </c>
      <c r="F10" s="30">
        <f t="shared" ref="F10:F17" si="2">+E10-B10</f>
        <v>0</v>
      </c>
      <c r="H10" s="15" t="s">
        <v>14</v>
      </c>
      <c r="I10" s="26">
        <v>1.4999999999999999E-2</v>
      </c>
      <c r="J10" t="s">
        <v>13</v>
      </c>
      <c r="K10" s="2">
        <f t="shared" si="0"/>
        <v>0</v>
      </c>
      <c r="M10" s="15" t="s">
        <v>14</v>
      </c>
      <c r="N10" s="26">
        <v>1.4999999999999999E-2</v>
      </c>
      <c r="O10" t="s">
        <v>13</v>
      </c>
      <c r="P10" s="2">
        <f t="shared" si="1"/>
        <v>0</v>
      </c>
    </row>
    <row r="11" spans="1:16" x14ac:dyDescent="0.25">
      <c r="A11" t="s">
        <v>15</v>
      </c>
      <c r="B11" s="27">
        <v>0.01</v>
      </c>
      <c r="C11" t="s">
        <v>13</v>
      </c>
      <c r="E11" s="1">
        <v>0.01</v>
      </c>
      <c r="F11" s="30">
        <f t="shared" si="2"/>
        <v>0</v>
      </c>
      <c r="H11" s="8" t="s">
        <v>15</v>
      </c>
      <c r="I11" s="26">
        <v>0.01</v>
      </c>
      <c r="J11" t="s">
        <v>13</v>
      </c>
      <c r="K11" s="2">
        <f t="shared" si="0"/>
        <v>0</v>
      </c>
      <c r="M11" s="8" t="s">
        <v>15</v>
      </c>
      <c r="N11" s="26">
        <v>0.01</v>
      </c>
      <c r="O11" t="s">
        <v>13</v>
      </c>
      <c r="P11" s="2">
        <f t="shared" si="1"/>
        <v>0</v>
      </c>
    </row>
    <row r="12" spans="1:16" x14ac:dyDescent="0.25">
      <c r="A12" t="s">
        <v>16</v>
      </c>
      <c r="B12" s="2">
        <v>5000000</v>
      </c>
      <c r="C12" t="s">
        <v>92</v>
      </c>
      <c r="E12" s="2">
        <v>5000000</v>
      </c>
      <c r="F12" s="30">
        <f t="shared" si="2"/>
        <v>0</v>
      </c>
      <c r="H12" s="12" t="s">
        <v>12</v>
      </c>
      <c r="I12" s="26">
        <v>0.02</v>
      </c>
      <c r="J12" t="s">
        <v>13</v>
      </c>
      <c r="K12" s="2">
        <f t="shared" si="0"/>
        <v>0</v>
      </c>
      <c r="M12" s="12" t="s">
        <v>12</v>
      </c>
      <c r="N12" s="26">
        <v>0.02</v>
      </c>
      <c r="O12" t="s">
        <v>13</v>
      </c>
      <c r="P12" s="2">
        <f t="shared" si="1"/>
        <v>0</v>
      </c>
    </row>
    <row r="13" spans="1:16" x14ac:dyDescent="0.25">
      <c r="A13" t="s">
        <v>17</v>
      </c>
      <c r="B13" s="27">
        <v>0.01</v>
      </c>
      <c r="C13" t="s">
        <v>13</v>
      </c>
      <c r="E13" s="1">
        <v>0.01</v>
      </c>
      <c r="F13" s="30">
        <f t="shared" si="2"/>
        <v>0</v>
      </c>
      <c r="H13" s="24" t="s">
        <v>20</v>
      </c>
      <c r="I13" s="26">
        <v>0.01</v>
      </c>
      <c r="J13" t="s">
        <v>13</v>
      </c>
      <c r="K13" s="2">
        <f t="shared" si="0"/>
        <v>0</v>
      </c>
      <c r="M13" s="24" t="s">
        <v>20</v>
      </c>
      <c r="N13" s="26">
        <v>0.01</v>
      </c>
      <c r="O13" t="s">
        <v>13</v>
      </c>
      <c r="P13" s="2">
        <f t="shared" si="1"/>
        <v>0</v>
      </c>
    </row>
    <row r="14" spans="1:16" x14ac:dyDescent="0.25">
      <c r="A14" t="s">
        <v>18</v>
      </c>
      <c r="B14" s="27">
        <v>0.01</v>
      </c>
      <c r="C14" t="s">
        <v>13</v>
      </c>
      <c r="E14" s="1">
        <v>0.01</v>
      </c>
      <c r="F14" s="30">
        <f t="shared" si="2"/>
        <v>0</v>
      </c>
      <c r="H14" s="10" t="s">
        <v>18</v>
      </c>
      <c r="I14" s="26">
        <v>0.01</v>
      </c>
      <c r="J14" t="s">
        <v>13</v>
      </c>
      <c r="K14" s="2">
        <f t="shared" si="0"/>
        <v>0</v>
      </c>
      <c r="M14" s="10" t="s">
        <v>18</v>
      </c>
      <c r="N14" s="36">
        <v>1.2500000000000001E-2</v>
      </c>
      <c r="O14" t="s">
        <v>13</v>
      </c>
      <c r="P14" s="2">
        <f>+N14*$K$8</f>
        <v>0</v>
      </c>
    </row>
    <row r="15" spans="1:16" x14ac:dyDescent="0.25">
      <c r="A15" t="s">
        <v>19</v>
      </c>
      <c r="B15" s="2">
        <v>4000000</v>
      </c>
      <c r="C15" t="s">
        <v>92</v>
      </c>
      <c r="E15" s="2">
        <v>4000000</v>
      </c>
      <c r="F15" s="30">
        <f t="shared" si="2"/>
        <v>0</v>
      </c>
      <c r="H15" t="s">
        <v>21</v>
      </c>
      <c r="I15" s="3"/>
      <c r="J15" t="s">
        <v>13</v>
      </c>
      <c r="K15" s="2">
        <f t="shared" si="0"/>
        <v>0</v>
      </c>
      <c r="M15" t="s">
        <v>21</v>
      </c>
      <c r="N15" s="3"/>
      <c r="O15" t="s">
        <v>13</v>
      </c>
      <c r="P15" s="2">
        <f t="shared" si="1"/>
        <v>0</v>
      </c>
    </row>
    <row r="16" spans="1:16" x14ac:dyDescent="0.25">
      <c r="A16" t="s">
        <v>20</v>
      </c>
      <c r="B16" s="27">
        <v>0.01</v>
      </c>
      <c r="C16" t="s">
        <v>13</v>
      </c>
      <c r="E16" s="1">
        <v>0.01</v>
      </c>
      <c r="F16" s="30">
        <f t="shared" si="2"/>
        <v>0</v>
      </c>
      <c r="K16" s="23">
        <f>SUM(K9:K15)</f>
        <v>0</v>
      </c>
      <c r="P16" s="23">
        <f>SUM(P9:P15)</f>
        <v>0</v>
      </c>
    </row>
    <row r="17" spans="1:16" x14ac:dyDescent="0.25">
      <c r="A17" t="s">
        <v>21</v>
      </c>
      <c r="B17" s="3">
        <v>0.05</v>
      </c>
      <c r="C17" t="s">
        <v>13</v>
      </c>
      <c r="E17" s="1">
        <v>0.05</v>
      </c>
      <c r="F17" s="30">
        <f t="shared" si="2"/>
        <v>0</v>
      </c>
      <c r="K17" s="2">
        <f>+K16*0.1</f>
        <v>0</v>
      </c>
      <c r="P17" s="2">
        <f>+P16*0.1</f>
        <v>0</v>
      </c>
    </row>
    <row r="18" spans="1:16" x14ac:dyDescent="0.25">
      <c r="I18" s="4">
        <f>SUM(I9:I17)</f>
        <v>7.4999999999999997E-2</v>
      </c>
      <c r="K18" s="23">
        <f>+K16+K17</f>
        <v>0</v>
      </c>
      <c r="N18" s="4">
        <f>SUM(N9:N17)</f>
        <v>7.7499999999999999E-2</v>
      </c>
      <c r="P18" s="23">
        <f>+P16+P17</f>
        <v>0</v>
      </c>
    </row>
    <row r="19" spans="1:16" x14ac:dyDescent="0.25">
      <c r="B19" s="29">
        <f>+B4+B9+B10+B11+B13+B16+B14</f>
        <v>9.2499999999999985E-2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B1" workbookViewId="0">
      <selection activeCell="O10" sqref="O10"/>
    </sheetView>
  </sheetViews>
  <sheetFormatPr defaultRowHeight="15" x14ac:dyDescent="0.25"/>
  <cols>
    <col min="1" max="1" width="32" bestFit="1" customWidth="1"/>
    <col min="2" max="2" width="12.140625" style="2" bestFit="1" customWidth="1"/>
    <col min="3" max="3" width="11" bestFit="1" customWidth="1"/>
    <col min="10" max="10" width="14.85546875" bestFit="1" customWidth="1"/>
    <col min="11" max="11" width="17" bestFit="1" customWidth="1"/>
    <col min="13" max="13" width="26.5703125" bestFit="1" customWidth="1"/>
    <col min="14" max="14" width="12.140625" bestFit="1" customWidth="1"/>
    <col min="15" max="15" width="11.28515625" bestFit="1" customWidth="1"/>
    <col min="16" max="16" width="15.85546875" style="2" bestFit="1" customWidth="1"/>
    <col min="18" max="18" width="13.28515625" bestFit="1" customWidth="1"/>
    <col min="19" max="19" width="10.5703125" bestFit="1" customWidth="1"/>
    <col min="20" max="20" width="12.140625" bestFit="1" customWidth="1"/>
    <col min="21" max="21" width="10.5703125" bestFit="1" customWidth="1"/>
    <col min="22" max="22" width="12.140625" bestFit="1" customWidth="1"/>
  </cols>
  <sheetData>
    <row r="1" spans="1:21" x14ac:dyDescent="0.25">
      <c r="A1" t="s">
        <v>0</v>
      </c>
      <c r="B1" t="s">
        <v>1</v>
      </c>
      <c r="C1" t="s">
        <v>2</v>
      </c>
    </row>
    <row r="2" spans="1:21" x14ac:dyDescent="0.25">
      <c r="A2" t="s">
        <v>3</v>
      </c>
      <c r="B2" s="1">
        <v>0.1</v>
      </c>
    </row>
    <row r="3" spans="1:21" x14ac:dyDescent="0.25">
      <c r="A3" t="s">
        <v>4</v>
      </c>
      <c r="B3" s="1">
        <v>0.1</v>
      </c>
    </row>
    <row r="4" spans="1:21" x14ac:dyDescent="0.25">
      <c r="A4" t="s">
        <v>5</v>
      </c>
      <c r="B4" s="37">
        <v>0.02</v>
      </c>
      <c r="C4" t="s">
        <v>6</v>
      </c>
    </row>
    <row r="5" spans="1:21" x14ac:dyDescent="0.25">
      <c r="A5" t="s">
        <v>7</v>
      </c>
      <c r="B5" s="20">
        <v>1000000</v>
      </c>
      <c r="C5" t="s">
        <v>92</v>
      </c>
    </row>
    <row r="6" spans="1:21" x14ac:dyDescent="0.25">
      <c r="A6" t="s">
        <v>9</v>
      </c>
      <c r="B6" s="20">
        <v>500000</v>
      </c>
      <c r="C6" t="s">
        <v>93</v>
      </c>
    </row>
    <row r="7" spans="1:21" x14ac:dyDescent="0.25">
      <c r="A7" t="s">
        <v>10</v>
      </c>
      <c r="B7" s="20">
        <v>5000000</v>
      </c>
      <c r="C7" t="s">
        <v>93</v>
      </c>
    </row>
    <row r="8" spans="1:21" x14ac:dyDescent="0.25">
      <c r="A8" t="s">
        <v>11</v>
      </c>
      <c r="B8" s="20">
        <v>3500000</v>
      </c>
      <c r="C8" t="s">
        <v>92</v>
      </c>
      <c r="J8">
        <v>2024</v>
      </c>
      <c r="R8">
        <v>2025</v>
      </c>
    </row>
    <row r="9" spans="1:21" x14ac:dyDescent="0.25">
      <c r="A9" t="s">
        <v>12</v>
      </c>
      <c r="B9" s="26">
        <v>0.02</v>
      </c>
      <c r="C9" t="s">
        <v>13</v>
      </c>
      <c r="J9" s="1">
        <v>0.02</v>
      </c>
      <c r="K9" s="3">
        <f>+J9-B9</f>
        <v>0</v>
      </c>
      <c r="M9" s="7" t="s">
        <v>17</v>
      </c>
      <c r="N9" s="26">
        <v>0.01</v>
      </c>
      <c r="O9" t="s">
        <v>13</v>
      </c>
      <c r="P9" s="2">
        <f t="shared" ref="P9:P15" si="0">+N9*$P$8</f>
        <v>0</v>
      </c>
      <c r="R9" s="7" t="s">
        <v>17</v>
      </c>
      <c r="S9" s="26">
        <v>0.01</v>
      </c>
      <c r="T9" t="s">
        <v>13</v>
      </c>
      <c r="U9" s="2">
        <f t="shared" ref="U9:U15" si="1">+S9*$P$8</f>
        <v>0</v>
      </c>
    </row>
    <row r="10" spans="1:21" x14ac:dyDescent="0.25">
      <c r="A10" t="s">
        <v>14</v>
      </c>
      <c r="B10" s="26">
        <v>1.4999999999999999E-2</v>
      </c>
      <c r="C10" t="s">
        <v>13</v>
      </c>
      <c r="J10" s="4">
        <v>1.4999999999999999E-2</v>
      </c>
      <c r="K10" s="30">
        <f t="shared" ref="K10:K17" si="2">+J10-B10</f>
        <v>0</v>
      </c>
      <c r="M10" s="15" t="s">
        <v>14</v>
      </c>
      <c r="N10" s="26">
        <v>1.4999999999999999E-2</v>
      </c>
      <c r="O10" t="s">
        <v>13</v>
      </c>
      <c r="P10" s="2">
        <f t="shared" si="0"/>
        <v>0</v>
      </c>
      <c r="R10" s="15" t="s">
        <v>14</v>
      </c>
      <c r="S10" s="26">
        <v>1.4999999999999999E-2</v>
      </c>
      <c r="T10" t="s">
        <v>13</v>
      </c>
      <c r="U10" s="2">
        <f t="shared" si="1"/>
        <v>0</v>
      </c>
    </row>
    <row r="11" spans="1:21" x14ac:dyDescent="0.25">
      <c r="A11" t="s">
        <v>15</v>
      </c>
      <c r="B11" s="26">
        <v>0.01</v>
      </c>
      <c r="C11" t="s">
        <v>13</v>
      </c>
      <c r="J11" s="1">
        <v>0.01</v>
      </c>
      <c r="K11" s="30">
        <f t="shared" si="2"/>
        <v>0</v>
      </c>
      <c r="M11" s="8" t="s">
        <v>15</v>
      </c>
      <c r="N11" s="26">
        <v>0.01</v>
      </c>
      <c r="O11" t="s">
        <v>13</v>
      </c>
      <c r="P11" s="2">
        <f t="shared" si="0"/>
        <v>0</v>
      </c>
      <c r="R11" s="8" t="s">
        <v>15</v>
      </c>
      <c r="S11" s="26">
        <v>0.01</v>
      </c>
      <c r="T11" t="s">
        <v>13</v>
      </c>
      <c r="U11" s="2">
        <f t="shared" si="1"/>
        <v>0</v>
      </c>
    </row>
    <row r="12" spans="1:21" x14ac:dyDescent="0.25">
      <c r="A12" t="s">
        <v>16</v>
      </c>
      <c r="B12" s="20">
        <v>5000000</v>
      </c>
      <c r="C12" t="s">
        <v>92</v>
      </c>
      <c r="J12" s="2">
        <v>5000000</v>
      </c>
      <c r="K12" s="30">
        <f t="shared" si="2"/>
        <v>0</v>
      </c>
      <c r="M12" s="12" t="s">
        <v>12</v>
      </c>
      <c r="N12" s="26">
        <v>0.02</v>
      </c>
      <c r="O12" t="s">
        <v>13</v>
      </c>
      <c r="P12" s="2">
        <f t="shared" si="0"/>
        <v>0</v>
      </c>
      <c r="R12" s="12" t="s">
        <v>12</v>
      </c>
      <c r="S12" s="26">
        <v>0.02</v>
      </c>
      <c r="T12" t="s">
        <v>13</v>
      </c>
      <c r="U12" s="2">
        <f t="shared" si="1"/>
        <v>0</v>
      </c>
    </row>
    <row r="13" spans="1:21" x14ac:dyDescent="0.25">
      <c r="A13" t="s">
        <v>17</v>
      </c>
      <c r="B13" s="26">
        <v>0.01</v>
      </c>
      <c r="C13" t="s">
        <v>13</v>
      </c>
      <c r="J13" s="1">
        <v>0.01</v>
      </c>
      <c r="K13" s="30">
        <f t="shared" si="2"/>
        <v>0</v>
      </c>
      <c r="M13" s="24" t="s">
        <v>20</v>
      </c>
      <c r="N13" s="26">
        <v>0.01</v>
      </c>
      <c r="O13" t="s">
        <v>13</v>
      </c>
      <c r="P13" s="2">
        <f t="shared" si="0"/>
        <v>0</v>
      </c>
      <c r="R13" s="24" t="s">
        <v>20</v>
      </c>
      <c r="S13" s="26">
        <v>0.01</v>
      </c>
      <c r="T13" t="s">
        <v>13</v>
      </c>
      <c r="U13" s="2">
        <f t="shared" si="1"/>
        <v>0</v>
      </c>
    </row>
    <row r="14" spans="1:21" x14ac:dyDescent="0.25">
      <c r="A14" t="s">
        <v>18</v>
      </c>
      <c r="B14" s="26">
        <v>0.01</v>
      </c>
      <c r="C14" t="s">
        <v>13</v>
      </c>
      <c r="J14" s="1">
        <v>0.01</v>
      </c>
      <c r="K14" s="30">
        <f t="shared" si="2"/>
        <v>0</v>
      </c>
      <c r="M14" s="10" t="s">
        <v>18</v>
      </c>
      <c r="N14" s="26">
        <v>0.01</v>
      </c>
      <c r="O14" t="s">
        <v>13</v>
      </c>
      <c r="P14" s="2">
        <f t="shared" si="0"/>
        <v>0</v>
      </c>
      <c r="R14" s="10" t="s">
        <v>18</v>
      </c>
      <c r="S14" s="36">
        <v>1.2500000000000001E-2</v>
      </c>
      <c r="T14" t="s">
        <v>13</v>
      </c>
      <c r="U14" s="2">
        <f>+S14*$P$8</f>
        <v>0</v>
      </c>
    </row>
    <row r="15" spans="1:21" x14ac:dyDescent="0.25">
      <c r="A15" t="s">
        <v>19</v>
      </c>
      <c r="B15" s="20">
        <v>4000000</v>
      </c>
      <c r="C15" t="s">
        <v>92</v>
      </c>
      <c r="J15" s="2">
        <v>4000000</v>
      </c>
      <c r="K15" s="30">
        <f t="shared" si="2"/>
        <v>0</v>
      </c>
      <c r="M15" t="s">
        <v>21</v>
      </c>
      <c r="N15" s="3"/>
      <c r="O15" t="s">
        <v>13</v>
      </c>
      <c r="P15" s="2">
        <f t="shared" si="0"/>
        <v>0</v>
      </c>
      <c r="R15" t="s">
        <v>21</v>
      </c>
      <c r="S15" s="3"/>
      <c r="T15" t="s">
        <v>13</v>
      </c>
      <c r="U15" s="2">
        <f t="shared" si="1"/>
        <v>0</v>
      </c>
    </row>
    <row r="16" spans="1:21" x14ac:dyDescent="0.25">
      <c r="A16" t="s">
        <v>20</v>
      </c>
      <c r="B16" s="26">
        <v>0.01</v>
      </c>
      <c r="C16" t="s">
        <v>13</v>
      </c>
      <c r="J16" s="1">
        <v>0.01</v>
      </c>
      <c r="K16" s="30">
        <f t="shared" si="2"/>
        <v>0</v>
      </c>
      <c r="P16" s="23">
        <f>SUM(P9:P15)</f>
        <v>0</v>
      </c>
      <c r="U16" s="23">
        <f>SUM(U9:U15)</f>
        <v>0</v>
      </c>
    </row>
    <row r="17" spans="1:21" x14ac:dyDescent="0.25">
      <c r="A17" t="s">
        <v>21</v>
      </c>
      <c r="B17" s="3">
        <v>0.05</v>
      </c>
      <c r="C17" t="s">
        <v>13</v>
      </c>
      <c r="J17" s="1">
        <v>0.05</v>
      </c>
      <c r="K17" s="30">
        <f t="shared" si="2"/>
        <v>0</v>
      </c>
      <c r="P17" s="2">
        <f>+P16*0.1</f>
        <v>0</v>
      </c>
      <c r="U17" s="2">
        <f>+U16*0.1</f>
        <v>0</v>
      </c>
    </row>
    <row r="18" spans="1:21" x14ac:dyDescent="0.25">
      <c r="N18" s="4">
        <f>SUM(N9:N17)</f>
        <v>7.4999999999999997E-2</v>
      </c>
      <c r="P18" s="23">
        <f>+P16+P17</f>
        <v>0</v>
      </c>
      <c r="S18" s="4">
        <f>SUM(S9:S17)</f>
        <v>7.7499999999999999E-2</v>
      </c>
      <c r="U18" s="23">
        <f>+U16+U17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D1" workbookViewId="0">
      <selection activeCell="D1" sqref="D1"/>
    </sheetView>
  </sheetViews>
  <sheetFormatPr defaultRowHeight="15" x14ac:dyDescent="0.25"/>
  <cols>
    <col min="1" max="1" width="38.85546875" hidden="1" customWidth="1"/>
    <col min="2" max="2" width="13.28515625" hidden="1" customWidth="1"/>
    <col min="3" max="3" width="0" hidden="1" customWidth="1"/>
    <col min="5" max="5" width="38.85546875" bestFit="1" customWidth="1"/>
    <col min="6" max="6" width="15.85546875" bestFit="1" customWidth="1"/>
    <col min="7" max="7" width="25.7109375" bestFit="1" customWidth="1"/>
    <col min="9" max="9" width="31" bestFit="1" customWidth="1"/>
    <col min="10" max="10" width="13.28515625" bestFit="1" customWidth="1"/>
    <col min="11" max="11" width="25.7109375" bestFit="1" customWidth="1"/>
  </cols>
  <sheetData>
    <row r="1" spans="1:11" x14ac:dyDescent="0.25">
      <c r="A1">
        <v>2023</v>
      </c>
      <c r="E1">
        <v>2024</v>
      </c>
      <c r="I1">
        <v>2025</v>
      </c>
    </row>
    <row r="3" spans="1:11" x14ac:dyDescent="0.25">
      <c r="A3" t="s">
        <v>111</v>
      </c>
      <c r="B3" s="1">
        <v>0.06</v>
      </c>
      <c r="E3" t="s">
        <v>111</v>
      </c>
      <c r="F3" s="1">
        <v>0.06</v>
      </c>
      <c r="I3" t="s">
        <v>111</v>
      </c>
      <c r="J3" s="1">
        <v>0.06</v>
      </c>
    </row>
    <row r="4" spans="1:11" x14ac:dyDescent="0.25">
      <c r="A4" t="s">
        <v>121</v>
      </c>
      <c r="B4" s="1">
        <v>0.01</v>
      </c>
      <c r="C4" t="s">
        <v>106</v>
      </c>
      <c r="E4" t="s">
        <v>121</v>
      </c>
      <c r="F4" s="4">
        <v>1.2500000000000001E-2</v>
      </c>
      <c r="G4" t="s">
        <v>106</v>
      </c>
      <c r="I4" t="s">
        <v>121</v>
      </c>
      <c r="J4" s="4">
        <v>1.2500000000000001E-2</v>
      </c>
      <c r="K4" t="s">
        <v>106</v>
      </c>
    </row>
    <row r="5" spans="1:11" x14ac:dyDescent="0.25">
      <c r="F5" s="4">
        <v>1.4999999999999999E-2</v>
      </c>
      <c r="G5" t="s">
        <v>112</v>
      </c>
      <c r="J5" s="4">
        <v>1.4999999999999999E-2</v>
      </c>
      <c r="K5" t="s">
        <v>112</v>
      </c>
    </row>
    <row r="6" spans="1:11" x14ac:dyDescent="0.25">
      <c r="F6" s="1">
        <v>0.02</v>
      </c>
      <c r="G6" t="s">
        <v>113</v>
      </c>
      <c r="J6" s="1">
        <v>0.02</v>
      </c>
      <c r="K6" t="s">
        <v>113</v>
      </c>
    </row>
    <row r="7" spans="1:11" x14ac:dyDescent="0.25">
      <c r="A7" t="s">
        <v>114</v>
      </c>
      <c r="B7" s="2">
        <v>3000000</v>
      </c>
      <c r="E7" t="s">
        <v>114</v>
      </c>
      <c r="F7" s="2">
        <v>3000000</v>
      </c>
      <c r="I7" t="s">
        <v>114</v>
      </c>
      <c r="J7" s="2">
        <v>3000000</v>
      </c>
      <c r="K7" t="s">
        <v>130</v>
      </c>
    </row>
    <row r="8" spans="1:11" x14ac:dyDescent="0.25">
      <c r="A8" t="s">
        <v>115</v>
      </c>
      <c r="B8" s="2">
        <v>10000000</v>
      </c>
      <c r="E8" t="s">
        <v>115</v>
      </c>
      <c r="F8" s="2">
        <v>10000000</v>
      </c>
      <c r="I8" t="s">
        <v>115</v>
      </c>
      <c r="J8" s="2">
        <v>10000000</v>
      </c>
      <c r="K8" t="s">
        <v>130</v>
      </c>
    </row>
    <row r="9" spans="1:11" x14ac:dyDescent="0.25">
      <c r="A9" t="s">
        <v>18</v>
      </c>
      <c r="B9" s="5">
        <v>5.0000000000000001E-3</v>
      </c>
      <c r="C9" t="s">
        <v>117</v>
      </c>
      <c r="E9" t="s">
        <v>18</v>
      </c>
      <c r="F9" s="31">
        <v>0.01</v>
      </c>
      <c r="G9" t="s">
        <v>117</v>
      </c>
      <c r="I9" t="s">
        <v>18</v>
      </c>
      <c r="J9" s="1">
        <v>0.01</v>
      </c>
      <c r="K9" t="s">
        <v>128</v>
      </c>
    </row>
    <row r="10" spans="1:11" x14ac:dyDescent="0.25">
      <c r="A10" t="s">
        <v>116</v>
      </c>
      <c r="B10" s="2">
        <v>200000</v>
      </c>
      <c r="E10" t="s">
        <v>116</v>
      </c>
      <c r="F10" s="32">
        <v>3.0000000000000001E-3</v>
      </c>
      <c r="G10" t="s">
        <v>117</v>
      </c>
      <c r="I10" t="s">
        <v>116</v>
      </c>
      <c r="J10" s="5">
        <v>3.0000000000000001E-3</v>
      </c>
      <c r="K10" t="s">
        <v>129</v>
      </c>
    </row>
    <row r="11" spans="1:11" x14ac:dyDescent="0.25">
      <c r="A11" t="s">
        <v>20</v>
      </c>
      <c r="B11" s="1">
        <v>0.01</v>
      </c>
      <c r="C11" t="s">
        <v>117</v>
      </c>
      <c r="I11" t="s">
        <v>131</v>
      </c>
      <c r="J11" s="38">
        <v>5.0000000000000001E-3</v>
      </c>
      <c r="K11" t="s">
        <v>128</v>
      </c>
    </row>
    <row r="12" spans="1:11" x14ac:dyDescent="0.25">
      <c r="A12" t="s">
        <v>118</v>
      </c>
      <c r="B12" s="1">
        <v>0.01</v>
      </c>
      <c r="C12" t="s">
        <v>117</v>
      </c>
      <c r="E12" t="s">
        <v>20</v>
      </c>
      <c r="F12" s="1">
        <v>0.01</v>
      </c>
      <c r="G12" t="s">
        <v>117</v>
      </c>
      <c r="I12" t="s">
        <v>20</v>
      </c>
      <c r="J12" s="1">
        <v>0.01</v>
      </c>
      <c r="K12" t="s">
        <v>128</v>
      </c>
    </row>
    <row r="13" spans="1:11" x14ac:dyDescent="0.25">
      <c r="A13" t="s">
        <v>119</v>
      </c>
      <c r="B13" s="1">
        <v>0.01</v>
      </c>
      <c r="C13" t="s">
        <v>117</v>
      </c>
      <c r="E13" t="s">
        <v>118</v>
      </c>
      <c r="F13" s="1">
        <v>0.01</v>
      </c>
      <c r="G13" t="s">
        <v>117</v>
      </c>
      <c r="I13" t="s">
        <v>118</v>
      </c>
      <c r="J13" s="1">
        <v>0.01</v>
      </c>
      <c r="K13" t="s">
        <v>128</v>
      </c>
    </row>
    <row r="14" spans="1:11" x14ac:dyDescent="0.25">
      <c r="A14" t="s">
        <v>120</v>
      </c>
      <c r="B14" s="1">
        <v>0.01</v>
      </c>
      <c r="C14" t="s">
        <v>117</v>
      </c>
      <c r="E14" t="s">
        <v>119</v>
      </c>
      <c r="F14" s="1">
        <v>0.01</v>
      </c>
      <c r="G14" t="s">
        <v>117</v>
      </c>
      <c r="I14" t="s">
        <v>119</v>
      </c>
      <c r="J14" s="1">
        <v>0.01</v>
      </c>
      <c r="K14" t="s">
        <v>128</v>
      </c>
    </row>
    <row r="15" spans="1:11" x14ac:dyDescent="0.25">
      <c r="E15" t="s">
        <v>120</v>
      </c>
      <c r="F15" s="1">
        <v>0.01</v>
      </c>
      <c r="G15" t="s">
        <v>117</v>
      </c>
      <c r="I15" t="s">
        <v>120</v>
      </c>
      <c r="J15" s="1">
        <v>0.01</v>
      </c>
      <c r="K1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G1" workbookViewId="0">
      <selection activeCell="I1" sqref="I1"/>
    </sheetView>
  </sheetViews>
  <sheetFormatPr defaultRowHeight="15" x14ac:dyDescent="0.25"/>
  <cols>
    <col min="1" max="1" width="46.85546875" bestFit="1" customWidth="1"/>
    <col min="2" max="2" width="13.28515625" bestFit="1" customWidth="1"/>
    <col min="6" max="6" width="14.140625" bestFit="1" customWidth="1"/>
    <col min="9" max="9" width="46.85546875" customWidth="1"/>
    <col min="10" max="10" width="14.85546875" bestFit="1" customWidth="1"/>
    <col min="11" max="11" width="7.7109375" customWidth="1"/>
  </cols>
  <sheetData>
    <row r="1" spans="1:11" x14ac:dyDescent="0.25">
      <c r="A1" t="s">
        <v>61</v>
      </c>
      <c r="I1" t="s">
        <v>94</v>
      </c>
    </row>
    <row r="2" spans="1:11" x14ac:dyDescent="0.25">
      <c r="A2" t="s">
        <v>41</v>
      </c>
      <c r="B2" t="s">
        <v>76</v>
      </c>
      <c r="C2" t="s">
        <v>77</v>
      </c>
      <c r="I2" t="s">
        <v>41</v>
      </c>
      <c r="J2" t="s">
        <v>76</v>
      </c>
    </row>
    <row r="3" spans="1:11" x14ac:dyDescent="0.25">
      <c r="A3" t="s">
        <v>22</v>
      </c>
      <c r="B3" s="9">
        <v>2.5000000000000001E-2</v>
      </c>
      <c r="F3" s="7" t="s">
        <v>37</v>
      </c>
      <c r="G3" s="1">
        <v>0.03</v>
      </c>
      <c r="I3" t="s">
        <v>22</v>
      </c>
      <c r="J3" s="4">
        <v>2.5000000000000001E-2</v>
      </c>
      <c r="K3" s="4"/>
    </row>
    <row r="4" spans="1:11" x14ac:dyDescent="0.25">
      <c r="A4" t="s">
        <v>23</v>
      </c>
      <c r="B4" s="6">
        <v>0.02</v>
      </c>
      <c r="F4" s="12" t="s">
        <v>38</v>
      </c>
      <c r="G4" s="4">
        <v>4.4999999999999998E-2</v>
      </c>
      <c r="I4" t="s">
        <v>23</v>
      </c>
      <c r="J4" s="4">
        <v>0.02</v>
      </c>
      <c r="K4" s="4"/>
    </row>
    <row r="5" spans="1:11" x14ac:dyDescent="0.25">
      <c r="A5" t="s">
        <v>24</v>
      </c>
      <c r="B5" s="11">
        <v>4.4999999999999998E-2</v>
      </c>
      <c r="F5" s="8" t="s">
        <v>39</v>
      </c>
      <c r="G5" s="4">
        <v>0.115</v>
      </c>
      <c r="I5" t="s">
        <v>24</v>
      </c>
      <c r="J5" s="4">
        <v>4.4999999999999998E-2</v>
      </c>
      <c r="K5" s="4"/>
    </row>
    <row r="6" spans="1:11" x14ac:dyDescent="0.25">
      <c r="A6" t="s">
        <v>25</v>
      </c>
      <c r="B6" s="6">
        <v>0.01</v>
      </c>
      <c r="F6" s="10" t="s">
        <v>40</v>
      </c>
      <c r="G6" s="4">
        <v>2.5000000000000001E-2</v>
      </c>
      <c r="I6" t="s">
        <v>25</v>
      </c>
      <c r="J6" s="4">
        <v>0.01</v>
      </c>
      <c r="K6" s="4"/>
    </row>
    <row r="7" spans="1:11" x14ac:dyDescent="0.25">
      <c r="A7" t="s">
        <v>26</v>
      </c>
      <c r="B7" s="13">
        <v>0.04</v>
      </c>
      <c r="G7" s="5">
        <f>SUM(G3:G6)</f>
        <v>0.215</v>
      </c>
      <c r="I7" t="s">
        <v>26</v>
      </c>
      <c r="J7" s="4">
        <v>0.04</v>
      </c>
      <c r="K7" s="4"/>
    </row>
    <row r="8" spans="1:11" x14ac:dyDescent="0.25">
      <c r="A8" t="s">
        <v>27</v>
      </c>
      <c r="B8" s="13">
        <v>7.0000000000000007E-2</v>
      </c>
      <c r="I8" t="s">
        <v>27</v>
      </c>
      <c r="J8" s="4">
        <v>7.0000000000000007E-2</v>
      </c>
      <c r="K8" s="4"/>
    </row>
    <row r="9" spans="1:11" x14ac:dyDescent="0.25">
      <c r="A9" t="s">
        <v>28</v>
      </c>
      <c r="B9" s="13">
        <v>5.0000000000000001E-3</v>
      </c>
      <c r="I9" t="s">
        <v>28</v>
      </c>
      <c r="J9" s="4">
        <v>5.0000000000000001E-3</v>
      </c>
      <c r="K9" s="4"/>
    </row>
    <row r="10" spans="1:11" x14ac:dyDescent="0.25">
      <c r="A10" t="s">
        <v>29</v>
      </c>
      <c r="B10" s="2">
        <v>1500000</v>
      </c>
      <c r="C10" t="s">
        <v>30</v>
      </c>
      <c r="I10" t="s">
        <v>29</v>
      </c>
      <c r="J10" s="2">
        <v>1500000</v>
      </c>
      <c r="K10" s="4" t="s">
        <v>30</v>
      </c>
    </row>
    <row r="11" spans="1:11" x14ac:dyDescent="0.25">
      <c r="A11" t="s">
        <v>31</v>
      </c>
      <c r="B11" s="4">
        <v>2.5000000000000001E-3</v>
      </c>
      <c r="C11" t="s">
        <v>32</v>
      </c>
      <c r="I11" t="s">
        <v>31</v>
      </c>
      <c r="J11" s="4">
        <v>2.5000000000000001E-3</v>
      </c>
      <c r="K11" s="4" t="s">
        <v>32</v>
      </c>
    </row>
    <row r="12" spans="1:11" x14ac:dyDescent="0.25">
      <c r="B12" s="4">
        <v>5.0000000000000001E-3</v>
      </c>
      <c r="C12" t="s">
        <v>33</v>
      </c>
      <c r="J12" s="4">
        <v>5.0000000000000001E-3</v>
      </c>
      <c r="K12" s="4" t="s">
        <v>33</v>
      </c>
    </row>
    <row r="13" spans="1:11" x14ac:dyDescent="0.25">
      <c r="B13" s="4">
        <v>7.4999999999999997E-3</v>
      </c>
      <c r="C13" t="s">
        <v>34</v>
      </c>
      <c r="J13" s="4">
        <v>7.4999999999999997E-3</v>
      </c>
      <c r="K13" s="4" t="s">
        <v>34</v>
      </c>
    </row>
    <row r="14" spans="1:11" x14ac:dyDescent="0.25">
      <c r="B14" s="1">
        <v>0.01</v>
      </c>
      <c r="C14" t="s">
        <v>35</v>
      </c>
      <c r="J14" s="1">
        <v>0.01</v>
      </c>
      <c r="K14" t="s">
        <v>35</v>
      </c>
    </row>
    <row r="15" spans="1:11" x14ac:dyDescent="0.25">
      <c r="B15" s="4">
        <v>1.2500000000000001E-2</v>
      </c>
      <c r="C15" t="s">
        <v>36</v>
      </c>
      <c r="J15" s="4">
        <v>1.2500000000000001E-2</v>
      </c>
      <c r="K15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3" sqref="J3"/>
    </sheetView>
  </sheetViews>
  <sheetFormatPr defaultRowHeight="15" x14ac:dyDescent="0.25"/>
  <cols>
    <col min="1" max="1" width="16.85546875" style="2" bestFit="1" customWidth="1"/>
    <col min="7" max="7" width="16.85546875" bestFit="1" customWidth="1"/>
    <col min="9" max="9" width="14.28515625" bestFit="1" customWidth="1"/>
  </cols>
  <sheetData>
    <row r="1" spans="1:12" x14ac:dyDescent="0.25">
      <c r="A1" s="35">
        <v>2024</v>
      </c>
      <c r="I1">
        <v>2025</v>
      </c>
    </row>
    <row r="2" spans="1:12" x14ac:dyDescent="0.25">
      <c r="A2" s="2" t="s">
        <v>95</v>
      </c>
      <c r="B2" s="4">
        <v>0.1075</v>
      </c>
      <c r="D2" s="4">
        <f>+SUM(B3:B6)</f>
        <v>0.10750000000000001</v>
      </c>
      <c r="I2" s="2" t="s">
        <v>95</v>
      </c>
      <c r="J2" s="11">
        <v>0.11</v>
      </c>
      <c r="L2" s="4">
        <f>+SUM(J3:J6)</f>
        <v>0.10750000000000001</v>
      </c>
    </row>
    <row r="3" spans="1:12" x14ac:dyDescent="0.25">
      <c r="B3" s="1">
        <v>0.05</v>
      </c>
      <c r="C3" t="s">
        <v>96</v>
      </c>
      <c r="I3" s="2"/>
      <c r="J3" s="1">
        <v>0.05</v>
      </c>
      <c r="K3" t="s">
        <v>96</v>
      </c>
    </row>
    <row r="4" spans="1:12" x14ac:dyDescent="0.25">
      <c r="B4" s="3">
        <v>5.2499999999999998E-2</v>
      </c>
      <c r="C4" t="s">
        <v>97</v>
      </c>
      <c r="I4" s="2"/>
      <c r="J4" s="3">
        <v>5.2499999999999998E-2</v>
      </c>
      <c r="K4" t="s">
        <v>97</v>
      </c>
    </row>
    <row r="5" spans="1:12" x14ac:dyDescent="0.25">
      <c r="B5" s="3">
        <v>2.5000000000000001E-3</v>
      </c>
      <c r="C5" t="s">
        <v>98</v>
      </c>
      <c r="I5" s="2"/>
      <c r="J5" s="3">
        <v>2.5000000000000001E-3</v>
      </c>
      <c r="K5" t="s">
        <v>98</v>
      </c>
    </row>
    <row r="6" spans="1:12" x14ac:dyDescent="0.25">
      <c r="A6" s="2">
        <v>100000000</v>
      </c>
      <c r="B6" s="3">
        <v>2.5000000000000001E-3</v>
      </c>
      <c r="C6" t="s">
        <v>99</v>
      </c>
      <c r="I6" s="2">
        <v>100000000</v>
      </c>
      <c r="J6" s="3">
        <v>2.5000000000000001E-3</v>
      </c>
      <c r="K6" t="s">
        <v>99</v>
      </c>
    </row>
    <row r="7" spans="1:12" x14ac:dyDescent="0.25">
      <c r="B7" s="3"/>
      <c r="I7" s="2"/>
      <c r="J7" s="26">
        <v>2.5000000000000001E-3</v>
      </c>
      <c r="K7" t="s">
        <v>125</v>
      </c>
    </row>
    <row r="8" spans="1:12" x14ac:dyDescent="0.25">
      <c r="A8" s="2">
        <v>10000000</v>
      </c>
      <c r="B8" s="3"/>
      <c r="C8" t="s">
        <v>100</v>
      </c>
      <c r="I8" s="2">
        <v>10000000</v>
      </c>
      <c r="J8" s="3"/>
      <c r="K8" t="s">
        <v>100</v>
      </c>
    </row>
    <row r="9" spans="1:12" x14ac:dyDescent="0.25">
      <c r="A9" s="2">
        <v>3000000</v>
      </c>
      <c r="B9" s="3"/>
      <c r="C9" t="s">
        <v>101</v>
      </c>
      <c r="I9" s="2">
        <v>3000000</v>
      </c>
      <c r="J9" s="3"/>
      <c r="K9" t="s">
        <v>101</v>
      </c>
    </row>
    <row r="10" spans="1:12" x14ac:dyDescent="0.25">
      <c r="A10" s="2">
        <v>10000000</v>
      </c>
      <c r="B10" s="3"/>
      <c r="C10" t="s">
        <v>102</v>
      </c>
      <c r="I10" s="2">
        <v>10000000</v>
      </c>
      <c r="J10" s="3"/>
      <c r="K10" t="s">
        <v>102</v>
      </c>
    </row>
    <row r="11" spans="1:12" x14ac:dyDescent="0.25">
      <c r="A11" s="2">
        <v>2000000</v>
      </c>
      <c r="B11" s="3"/>
      <c r="C11" t="s">
        <v>103</v>
      </c>
      <c r="I11" s="2">
        <v>2000000</v>
      </c>
      <c r="J11" s="3"/>
      <c r="K11" t="s">
        <v>103</v>
      </c>
    </row>
    <row r="12" spans="1:12" x14ac:dyDescent="0.25">
      <c r="A12" s="2">
        <v>5000000</v>
      </c>
      <c r="B12" s="3"/>
      <c r="C12" t="s">
        <v>104</v>
      </c>
      <c r="I12" s="2">
        <v>5000000</v>
      </c>
      <c r="J12" s="3"/>
      <c r="K12" t="s">
        <v>104</v>
      </c>
    </row>
    <row r="13" spans="1:12" x14ac:dyDescent="0.25">
      <c r="B13" s="3">
        <v>7.0000000000000007E-2</v>
      </c>
      <c r="C13" t="s">
        <v>126</v>
      </c>
      <c r="J13" s="3">
        <v>7.0000000000000007E-2</v>
      </c>
      <c r="K13" t="s">
        <v>126</v>
      </c>
    </row>
    <row r="14" spans="1:12" x14ac:dyDescent="0.25">
      <c r="B14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M1" workbookViewId="0">
      <selection activeCell="S10" sqref="S10"/>
    </sheetView>
  </sheetViews>
  <sheetFormatPr defaultRowHeight="15" x14ac:dyDescent="0.25"/>
  <cols>
    <col min="1" max="1" width="20" hidden="1" customWidth="1"/>
    <col min="2" max="2" width="15.85546875" hidden="1" customWidth="1"/>
    <col min="3" max="3" width="0" hidden="1" customWidth="1"/>
    <col min="4" max="4" width="16.85546875" hidden="1" customWidth="1"/>
    <col min="5" max="7" width="0" hidden="1" customWidth="1"/>
    <col min="8" max="8" width="31" hidden="1" customWidth="1"/>
    <col min="9" max="9" width="13.28515625" hidden="1" customWidth="1"/>
    <col min="10" max="10" width="0" hidden="1" customWidth="1"/>
    <col min="11" max="11" width="18.5703125" hidden="1" customWidth="1"/>
    <col min="12" max="12" width="18.42578125" customWidth="1"/>
    <col min="13" max="13" width="31" bestFit="1" customWidth="1"/>
    <col min="14" max="14" width="13.28515625" bestFit="1" customWidth="1"/>
    <col min="16" max="16" width="15.85546875" bestFit="1" customWidth="1"/>
    <col min="19" max="19" width="31" bestFit="1" customWidth="1"/>
    <col min="20" max="20" width="13.28515625" bestFit="1" customWidth="1"/>
    <col min="21" max="21" width="38" bestFit="1" customWidth="1"/>
    <col min="22" max="22" width="15.85546875" bestFit="1" customWidth="1"/>
  </cols>
  <sheetData>
    <row r="1" spans="1:22" x14ac:dyDescent="0.25">
      <c r="A1" t="s">
        <v>58</v>
      </c>
      <c r="H1" t="s">
        <v>55</v>
      </c>
      <c r="M1" t="s">
        <v>94</v>
      </c>
      <c r="S1" t="s">
        <v>122</v>
      </c>
    </row>
    <row r="2" spans="1:22" x14ac:dyDescent="0.25">
      <c r="A2" t="s">
        <v>41</v>
      </c>
      <c r="B2" t="s">
        <v>42</v>
      </c>
      <c r="C2" t="s">
        <v>43</v>
      </c>
      <c r="H2" t="s">
        <v>41</v>
      </c>
      <c r="I2" t="s">
        <v>42</v>
      </c>
      <c r="J2" t="s">
        <v>43</v>
      </c>
      <c r="M2" t="s">
        <v>41</v>
      </c>
      <c r="N2" t="s">
        <v>42</v>
      </c>
      <c r="O2" t="s">
        <v>43</v>
      </c>
      <c r="S2" t="s">
        <v>41</v>
      </c>
      <c r="T2" t="s">
        <v>42</v>
      </c>
      <c r="U2" t="s">
        <v>43</v>
      </c>
    </row>
    <row r="3" spans="1:22" x14ac:dyDescent="0.25">
      <c r="A3" t="s">
        <v>44</v>
      </c>
      <c r="B3" s="4">
        <v>5.5E-2</v>
      </c>
      <c r="C3" t="s">
        <v>13</v>
      </c>
      <c r="H3" s="15" t="s">
        <v>44</v>
      </c>
      <c r="I3" s="16">
        <v>0.06</v>
      </c>
      <c r="J3" s="15" t="s">
        <v>13</v>
      </c>
      <c r="M3" s="15" t="s">
        <v>44</v>
      </c>
      <c r="N3" s="25">
        <v>6.5000000000000002E-2</v>
      </c>
      <c r="O3" s="15" t="s">
        <v>13</v>
      </c>
      <c r="S3" s="15" t="s">
        <v>44</v>
      </c>
      <c r="T3" s="25">
        <v>7.0000000000000007E-2</v>
      </c>
      <c r="U3" s="15" t="s">
        <v>13</v>
      </c>
    </row>
    <row r="4" spans="1:22" x14ac:dyDescent="0.25">
      <c r="A4" t="s">
        <v>45</v>
      </c>
      <c r="B4" s="1">
        <v>0.01</v>
      </c>
      <c r="C4" t="s">
        <v>8</v>
      </c>
      <c r="D4" s="17">
        <v>400000000</v>
      </c>
      <c r="H4" t="s">
        <v>45</v>
      </c>
      <c r="I4" s="1">
        <v>0.01</v>
      </c>
      <c r="J4" t="s">
        <v>8</v>
      </c>
      <c r="K4" s="17">
        <v>900000000</v>
      </c>
      <c r="M4" t="s">
        <v>45</v>
      </c>
      <c r="N4" s="1">
        <v>0.01</v>
      </c>
      <c r="O4" t="s">
        <v>8</v>
      </c>
      <c r="P4" s="17">
        <v>1100000000</v>
      </c>
      <c r="S4" t="s">
        <v>45</v>
      </c>
      <c r="T4" s="1">
        <v>0.01</v>
      </c>
      <c r="U4" t="s">
        <v>8</v>
      </c>
      <c r="V4" s="17">
        <v>1100000000</v>
      </c>
    </row>
    <row r="5" spans="1:22" x14ac:dyDescent="0.25">
      <c r="A5" t="s">
        <v>46</v>
      </c>
      <c r="B5" s="4">
        <v>1.4999999999999999E-2</v>
      </c>
      <c r="C5" t="s">
        <v>8</v>
      </c>
      <c r="D5" s="17">
        <v>500000000</v>
      </c>
      <c r="H5" t="s">
        <v>46</v>
      </c>
      <c r="I5" s="4">
        <v>1.4999999999999999E-2</v>
      </c>
      <c r="J5" t="s">
        <v>8</v>
      </c>
      <c r="K5" s="17">
        <v>1000000000</v>
      </c>
      <c r="M5" t="s">
        <v>46</v>
      </c>
      <c r="N5" s="4">
        <v>1.4999999999999999E-2</v>
      </c>
      <c r="O5" t="s">
        <v>8</v>
      </c>
      <c r="P5" s="17">
        <v>1200000000</v>
      </c>
      <c r="S5" t="s">
        <v>46</v>
      </c>
      <c r="T5" s="4">
        <v>1.4999999999999999E-2</v>
      </c>
      <c r="U5" t="s">
        <v>8</v>
      </c>
      <c r="V5" s="17">
        <v>1200000000</v>
      </c>
    </row>
    <row r="6" spans="1:22" x14ac:dyDescent="0.25">
      <c r="B6" s="1">
        <v>0.02</v>
      </c>
      <c r="C6" t="s">
        <v>8</v>
      </c>
      <c r="D6" s="17">
        <v>600000000</v>
      </c>
      <c r="I6" s="1">
        <v>0.02</v>
      </c>
      <c r="J6" t="s">
        <v>8</v>
      </c>
      <c r="K6" s="17">
        <v>1200000000</v>
      </c>
      <c r="N6" s="1">
        <v>0.02</v>
      </c>
      <c r="O6" t="s">
        <v>8</v>
      </c>
      <c r="P6" s="17">
        <v>1300000000</v>
      </c>
      <c r="T6" s="1">
        <v>0.02</v>
      </c>
      <c r="U6" t="s">
        <v>8</v>
      </c>
      <c r="V6" s="17">
        <v>1300000000</v>
      </c>
    </row>
    <row r="7" spans="1:22" x14ac:dyDescent="0.25">
      <c r="A7" t="s">
        <v>47</v>
      </c>
      <c r="B7" s="2">
        <v>20000000</v>
      </c>
      <c r="C7" t="s">
        <v>48</v>
      </c>
      <c r="H7" t="s">
        <v>47</v>
      </c>
      <c r="I7" s="2">
        <v>20000000</v>
      </c>
      <c r="J7" t="s">
        <v>48</v>
      </c>
      <c r="M7" t="s">
        <v>47</v>
      </c>
      <c r="N7" s="2">
        <v>20000000</v>
      </c>
      <c r="O7" t="s">
        <v>48</v>
      </c>
      <c r="S7" t="s">
        <v>47</v>
      </c>
      <c r="T7" s="2">
        <v>20000000</v>
      </c>
      <c r="U7" t="s">
        <v>48</v>
      </c>
    </row>
    <row r="8" spans="1:22" x14ac:dyDescent="0.25">
      <c r="A8" t="s">
        <v>49</v>
      </c>
      <c r="B8" s="2">
        <v>8000000</v>
      </c>
      <c r="C8" t="s">
        <v>48</v>
      </c>
      <c r="H8" t="s">
        <v>49</v>
      </c>
      <c r="I8" s="2">
        <v>8000000</v>
      </c>
      <c r="J8" t="s">
        <v>48</v>
      </c>
      <c r="M8" t="s">
        <v>49</v>
      </c>
      <c r="N8" s="2">
        <v>8000000</v>
      </c>
      <c r="O8" t="s">
        <v>48</v>
      </c>
      <c r="S8" t="s">
        <v>49</v>
      </c>
      <c r="T8" s="2">
        <v>8000000</v>
      </c>
      <c r="U8" t="s">
        <v>48</v>
      </c>
    </row>
    <row r="9" spans="1:22" x14ac:dyDescent="0.25">
      <c r="A9" t="s">
        <v>50</v>
      </c>
      <c r="B9" s="2">
        <v>1500000</v>
      </c>
      <c r="C9" t="s">
        <v>51</v>
      </c>
      <c r="H9" t="s">
        <v>50</v>
      </c>
      <c r="I9" s="2">
        <v>1500000</v>
      </c>
      <c r="J9" t="s">
        <v>51</v>
      </c>
      <c r="M9" t="s">
        <v>50</v>
      </c>
      <c r="N9" s="2">
        <v>1500000</v>
      </c>
      <c r="O9" t="s">
        <v>51</v>
      </c>
      <c r="S9" s="15" t="s">
        <v>50</v>
      </c>
      <c r="T9" s="33">
        <v>2000000</v>
      </c>
      <c r="U9" s="15" t="s">
        <v>51</v>
      </c>
    </row>
    <row r="10" spans="1:22" x14ac:dyDescent="0.25">
      <c r="H10" s="8" t="s">
        <v>56</v>
      </c>
      <c r="I10" s="19">
        <v>2000000</v>
      </c>
      <c r="J10" s="8" t="s">
        <v>60</v>
      </c>
      <c r="M10" s="8" t="s">
        <v>56</v>
      </c>
      <c r="N10" s="19">
        <v>2000000</v>
      </c>
      <c r="O10" s="8" t="s">
        <v>60</v>
      </c>
      <c r="S10" s="34" t="s">
        <v>56</v>
      </c>
      <c r="T10" s="20">
        <v>2000000</v>
      </c>
      <c r="U10" s="34" t="s">
        <v>60</v>
      </c>
    </row>
    <row r="11" spans="1:22" x14ac:dyDescent="0.25">
      <c r="A11" t="s">
        <v>52</v>
      </c>
      <c r="B11" s="4">
        <v>1.4999999999999999E-2</v>
      </c>
      <c r="C11" t="s">
        <v>13</v>
      </c>
    </row>
    <row r="12" spans="1:22" x14ac:dyDescent="0.25">
      <c r="A12" t="s">
        <v>53</v>
      </c>
      <c r="B12" s="14">
        <v>0.05</v>
      </c>
      <c r="C12" t="s">
        <v>13</v>
      </c>
      <c r="H12" t="s">
        <v>53</v>
      </c>
      <c r="I12" s="1">
        <v>0.05</v>
      </c>
      <c r="J12" t="s">
        <v>13</v>
      </c>
      <c r="M12" t="s">
        <v>53</v>
      </c>
      <c r="N12" s="1">
        <v>0.05</v>
      </c>
      <c r="O12" t="s">
        <v>13</v>
      </c>
      <c r="S12" t="s">
        <v>53</v>
      </c>
      <c r="T12" s="1">
        <v>0.05</v>
      </c>
      <c r="U12" t="s">
        <v>13</v>
      </c>
    </row>
    <row r="13" spans="1:22" x14ac:dyDescent="0.25">
      <c r="H13" t="s">
        <v>57</v>
      </c>
      <c r="I13" s="4">
        <v>1.4999999999999999E-2</v>
      </c>
      <c r="J13" t="s">
        <v>13</v>
      </c>
      <c r="M13" t="s">
        <v>57</v>
      </c>
      <c r="N13" s="4">
        <v>1.4999999999999999E-2</v>
      </c>
      <c r="O13" t="s">
        <v>13</v>
      </c>
      <c r="S13" t="s">
        <v>57</v>
      </c>
      <c r="T13" s="4">
        <v>1.4999999999999999E-2</v>
      </c>
      <c r="U13" t="s">
        <v>13</v>
      </c>
    </row>
    <row r="15" spans="1:22" x14ac:dyDescent="0.25">
      <c r="K15" t="s">
        <v>54</v>
      </c>
    </row>
    <row r="18" spans="2:9" x14ac:dyDescent="0.25">
      <c r="B18" s="4">
        <f>+B3+B11+B12</f>
        <v>0.12000000000000001</v>
      </c>
      <c r="H18" t="s">
        <v>59</v>
      </c>
      <c r="I18" s="18">
        <f>+I3+I12+I13</f>
        <v>0.125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K1" workbookViewId="0">
      <selection activeCell="R7" sqref="R7"/>
    </sheetView>
  </sheetViews>
  <sheetFormatPr defaultRowHeight="15" x14ac:dyDescent="0.25"/>
  <cols>
    <col min="1" max="1" width="27.5703125" hidden="1" customWidth="1"/>
    <col min="2" max="2" width="13.28515625" hidden="1" customWidth="1"/>
    <col min="3" max="5" width="0" hidden="1" customWidth="1"/>
    <col min="6" max="6" width="27.5703125" hidden="1" customWidth="1"/>
    <col min="7" max="7" width="13.28515625" hidden="1" customWidth="1"/>
    <col min="8" max="8" width="11.42578125" hidden="1" customWidth="1"/>
    <col min="9" max="9" width="14.28515625" hidden="1" customWidth="1"/>
    <col min="10" max="10" width="10.5703125" hidden="1" customWidth="1"/>
    <col min="12" max="12" width="27.5703125" customWidth="1"/>
    <col min="13" max="13" width="11.85546875" customWidth="1"/>
    <col min="14" max="14" width="10.28515625" customWidth="1"/>
    <col min="15" max="15" width="13.28515625" customWidth="1"/>
    <col min="18" max="18" width="27.5703125" bestFit="1" customWidth="1"/>
    <col min="19" max="19" width="13.28515625" customWidth="1"/>
    <col min="20" max="20" width="6" customWidth="1"/>
    <col min="21" max="21" width="8.42578125" customWidth="1"/>
  </cols>
  <sheetData>
    <row r="1" spans="1:21" x14ac:dyDescent="0.25">
      <c r="A1" t="s">
        <v>58</v>
      </c>
      <c r="F1" t="s">
        <v>61</v>
      </c>
      <c r="L1" t="s">
        <v>94</v>
      </c>
      <c r="R1" t="s">
        <v>122</v>
      </c>
    </row>
    <row r="2" spans="1:21" x14ac:dyDescent="0.25">
      <c r="A2" t="s">
        <v>72</v>
      </c>
      <c r="B2" t="s">
        <v>73</v>
      </c>
      <c r="F2" t="s">
        <v>72</v>
      </c>
      <c r="G2" t="s">
        <v>73</v>
      </c>
      <c r="L2" t="s">
        <v>72</v>
      </c>
      <c r="M2" t="s">
        <v>73</v>
      </c>
      <c r="R2" t="s">
        <v>72</v>
      </c>
      <c r="S2" t="s">
        <v>73</v>
      </c>
    </row>
    <row r="3" spans="1:21" x14ac:dyDescent="0.25">
      <c r="F3" t="s">
        <v>45</v>
      </c>
      <c r="G3" s="5">
        <v>2E-3</v>
      </c>
      <c r="H3" t="s">
        <v>8</v>
      </c>
      <c r="I3" s="20" t="s">
        <v>62</v>
      </c>
      <c r="L3" t="s">
        <v>45</v>
      </c>
      <c r="M3" s="5">
        <v>2E-3</v>
      </c>
      <c r="N3" t="s">
        <v>8</v>
      </c>
      <c r="O3" t="s">
        <v>106</v>
      </c>
      <c r="R3" t="s">
        <v>45</v>
      </c>
      <c r="S3" s="5">
        <v>2E-3</v>
      </c>
      <c r="T3" t="s">
        <v>8</v>
      </c>
      <c r="U3" t="s">
        <v>106</v>
      </c>
    </row>
    <row r="4" spans="1:21" x14ac:dyDescent="0.25">
      <c r="F4" t="s">
        <v>46</v>
      </c>
      <c r="G4" s="4">
        <v>5.0000000000000001E-3</v>
      </c>
      <c r="H4" t="s">
        <v>8</v>
      </c>
      <c r="I4" s="20" t="s">
        <v>63</v>
      </c>
      <c r="L4" t="s">
        <v>46</v>
      </c>
      <c r="M4" s="4">
        <v>5.0000000000000001E-3</v>
      </c>
      <c r="N4" t="s">
        <v>8</v>
      </c>
      <c r="O4" t="s">
        <v>107</v>
      </c>
      <c r="R4" t="s">
        <v>46</v>
      </c>
      <c r="S4" s="4">
        <v>5.0000000000000001E-3</v>
      </c>
      <c r="T4" t="s">
        <v>8</v>
      </c>
      <c r="U4" s="15" t="s">
        <v>123</v>
      </c>
    </row>
    <row r="5" spans="1:21" x14ac:dyDescent="0.25">
      <c r="G5" s="1">
        <v>0.01</v>
      </c>
      <c r="H5" t="s">
        <v>8</v>
      </c>
      <c r="I5" s="20" t="s">
        <v>64</v>
      </c>
      <c r="M5" s="1">
        <v>0.01</v>
      </c>
      <c r="N5" t="s">
        <v>8</v>
      </c>
      <c r="O5" t="s">
        <v>108</v>
      </c>
      <c r="S5" s="1">
        <v>0.01</v>
      </c>
      <c r="T5" t="s">
        <v>8</v>
      </c>
      <c r="U5" s="15" t="s">
        <v>107</v>
      </c>
    </row>
    <row r="6" spans="1:21" x14ac:dyDescent="0.25">
      <c r="A6" t="s">
        <v>65</v>
      </c>
      <c r="B6" s="4">
        <v>0.01</v>
      </c>
      <c r="C6" t="s">
        <v>13</v>
      </c>
      <c r="F6" t="s">
        <v>65</v>
      </c>
      <c r="G6" s="4">
        <v>0.01</v>
      </c>
      <c r="H6" t="s">
        <v>13</v>
      </c>
      <c r="L6" t="s">
        <v>65</v>
      </c>
      <c r="M6" s="4">
        <v>0.01</v>
      </c>
      <c r="N6" t="s">
        <v>13</v>
      </c>
      <c r="R6" s="12" t="s">
        <v>65</v>
      </c>
      <c r="S6" s="4">
        <v>0.01</v>
      </c>
      <c r="T6" t="s">
        <v>13</v>
      </c>
    </row>
    <row r="7" spans="1:21" x14ac:dyDescent="0.25">
      <c r="A7" t="s">
        <v>66</v>
      </c>
      <c r="B7" s="4">
        <v>5.2999999999999999E-2</v>
      </c>
      <c r="C7" t="s">
        <v>13</v>
      </c>
      <c r="F7" t="s">
        <v>66</v>
      </c>
      <c r="G7" s="4">
        <v>5.2999999999999999E-2</v>
      </c>
      <c r="H7" t="s">
        <v>13</v>
      </c>
      <c r="L7" t="s">
        <v>66</v>
      </c>
      <c r="M7" s="4">
        <v>3.3000000000000002E-2</v>
      </c>
      <c r="N7" t="s">
        <v>13</v>
      </c>
      <c r="R7" s="12" t="s">
        <v>127</v>
      </c>
      <c r="S7" s="4">
        <v>3.3000000000000002E-2</v>
      </c>
      <c r="T7" t="s">
        <v>13</v>
      </c>
    </row>
    <row r="8" spans="1:21" x14ac:dyDescent="0.25">
      <c r="B8" s="4"/>
      <c r="G8" s="4"/>
      <c r="L8" t="s">
        <v>20</v>
      </c>
      <c r="M8" s="21">
        <v>2.5000000000000001E-3</v>
      </c>
      <c r="N8" t="s">
        <v>13</v>
      </c>
      <c r="R8" t="s">
        <v>20</v>
      </c>
      <c r="S8" s="2">
        <v>22000000</v>
      </c>
      <c r="T8" t="s">
        <v>124</v>
      </c>
    </row>
    <row r="9" spans="1:21" x14ac:dyDescent="0.25">
      <c r="B9" s="4"/>
      <c r="G9" s="4"/>
      <c r="L9" t="s">
        <v>109</v>
      </c>
      <c r="M9" s="4">
        <v>0.02</v>
      </c>
      <c r="N9" t="s">
        <v>13</v>
      </c>
      <c r="R9" s="12" t="s">
        <v>109</v>
      </c>
      <c r="S9" s="4">
        <v>0.02</v>
      </c>
      <c r="T9" t="s">
        <v>13</v>
      </c>
    </row>
    <row r="10" spans="1:21" x14ac:dyDescent="0.25">
      <c r="A10" t="s">
        <v>67</v>
      </c>
      <c r="B10" s="21">
        <v>0.02</v>
      </c>
      <c r="C10" t="s">
        <v>13</v>
      </c>
      <c r="F10" t="s">
        <v>67</v>
      </c>
      <c r="G10" s="21">
        <v>2.3E-2</v>
      </c>
      <c r="H10" t="s">
        <v>13</v>
      </c>
      <c r="J10" t="s">
        <v>74</v>
      </c>
      <c r="L10" t="s">
        <v>67</v>
      </c>
      <c r="M10" s="4">
        <v>2.3E-2</v>
      </c>
      <c r="N10" t="s">
        <v>13</v>
      </c>
      <c r="R10" s="12" t="s">
        <v>67</v>
      </c>
      <c r="S10" s="4">
        <v>2.3E-2</v>
      </c>
      <c r="T10" t="s">
        <v>13</v>
      </c>
    </row>
    <row r="11" spans="1:21" x14ac:dyDescent="0.25">
      <c r="A11" t="s">
        <v>68</v>
      </c>
      <c r="B11" s="4">
        <v>5.0000000000000001E-3</v>
      </c>
      <c r="C11" t="s">
        <v>13</v>
      </c>
      <c r="F11" t="s">
        <v>68</v>
      </c>
      <c r="G11" s="4">
        <v>5.0000000000000001E-3</v>
      </c>
      <c r="H11" t="s">
        <v>13</v>
      </c>
      <c r="L11" t="s">
        <v>68</v>
      </c>
      <c r="M11" s="4">
        <v>5.0000000000000001E-3</v>
      </c>
      <c r="N11" t="s">
        <v>13</v>
      </c>
      <c r="R11" s="12" t="s">
        <v>68</v>
      </c>
      <c r="S11" s="4">
        <v>5.0000000000000001E-3</v>
      </c>
      <c r="T11" t="s">
        <v>13</v>
      </c>
    </row>
    <row r="12" spans="1:21" x14ac:dyDescent="0.25">
      <c r="A12" t="s">
        <v>71</v>
      </c>
      <c r="B12" s="4">
        <v>2.2499999999999999E-2</v>
      </c>
      <c r="C12" t="s">
        <v>13</v>
      </c>
      <c r="F12" t="s">
        <v>71</v>
      </c>
      <c r="G12" s="4">
        <v>2.2499999999999999E-2</v>
      </c>
      <c r="H12" t="s">
        <v>13</v>
      </c>
      <c r="L12" t="s">
        <v>71</v>
      </c>
      <c r="M12" s="4">
        <v>2.2499999999999999E-2</v>
      </c>
      <c r="N12" t="s">
        <v>13</v>
      </c>
      <c r="R12" s="12" t="s">
        <v>71</v>
      </c>
      <c r="S12" s="4">
        <v>2.2499999999999999E-2</v>
      </c>
      <c r="T12" t="s">
        <v>13</v>
      </c>
    </row>
    <row r="13" spans="1:21" x14ac:dyDescent="0.25">
      <c r="A13" t="s">
        <v>69</v>
      </c>
      <c r="B13" s="2">
        <v>40000000</v>
      </c>
      <c r="F13" t="s">
        <v>69</v>
      </c>
      <c r="G13" s="2">
        <v>40000000</v>
      </c>
      <c r="M13" s="4"/>
      <c r="S13" s="4"/>
    </row>
    <row r="14" spans="1:21" x14ac:dyDescent="0.25">
      <c r="A14" t="s">
        <v>70</v>
      </c>
      <c r="B14" s="11">
        <v>3.5000000000000003E-2</v>
      </c>
      <c r="C14" t="s">
        <v>13</v>
      </c>
      <c r="F14" t="s">
        <v>70</v>
      </c>
      <c r="G14" s="11">
        <v>0.04</v>
      </c>
      <c r="H14" t="s">
        <v>13</v>
      </c>
      <c r="J14" t="s">
        <v>54</v>
      </c>
      <c r="L14" t="s">
        <v>70</v>
      </c>
      <c r="M14" s="4">
        <v>0.04</v>
      </c>
      <c r="N14" t="s">
        <v>13</v>
      </c>
      <c r="R14" s="12" t="s">
        <v>70</v>
      </c>
      <c r="S14" s="4">
        <v>0.04</v>
      </c>
      <c r="T14" t="s">
        <v>13</v>
      </c>
    </row>
    <row r="15" spans="1:21" x14ac:dyDescent="0.25">
      <c r="M15" s="4"/>
    </row>
    <row r="17" spans="6:16" x14ac:dyDescent="0.25">
      <c r="F17" t="s">
        <v>59</v>
      </c>
      <c r="G17" s="4">
        <f>+G6+G7+G10+G11+G12+G14</f>
        <v>0.1535</v>
      </c>
      <c r="J17" t="s">
        <v>75</v>
      </c>
      <c r="M17" s="4">
        <f>+SUM(M6:M16)+M3</f>
        <v>0.158</v>
      </c>
      <c r="O17" s="4" t="s">
        <v>110</v>
      </c>
      <c r="P17" s="4">
        <f>+M17-G17</f>
        <v>4.500000000000004E-3</v>
      </c>
    </row>
    <row r="18" spans="6:16" x14ac:dyDescent="0.25">
      <c r="G1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1" sqref="F11"/>
    </sheetView>
  </sheetViews>
  <sheetFormatPr defaultRowHeight="15" x14ac:dyDescent="0.25"/>
  <cols>
    <col min="1" max="1" width="17.28515625" bestFit="1" customWidth="1"/>
    <col min="2" max="2" width="24.28515625" bestFit="1" customWidth="1"/>
    <col min="3" max="3" width="26.7109375" bestFit="1" customWidth="1"/>
  </cols>
  <sheetData>
    <row r="1" spans="1:6" x14ac:dyDescent="0.25">
      <c r="A1" t="s">
        <v>78</v>
      </c>
    </row>
    <row r="2" spans="1:6" x14ac:dyDescent="0.25">
      <c r="A2" s="22" t="s">
        <v>79</v>
      </c>
    </row>
    <row r="3" spans="1:6" x14ac:dyDescent="0.25">
      <c r="A3" s="22" t="s">
        <v>80</v>
      </c>
    </row>
    <row r="4" spans="1:6" x14ac:dyDescent="0.25">
      <c r="A4" s="22" t="s">
        <v>81</v>
      </c>
    </row>
    <row r="5" spans="1:6" x14ac:dyDescent="0.25">
      <c r="A5" t="s">
        <v>82</v>
      </c>
    </row>
    <row r="6" spans="1:6" x14ac:dyDescent="0.25">
      <c r="A6" t="s">
        <v>83</v>
      </c>
      <c r="B6" t="s">
        <v>84</v>
      </c>
      <c r="C6" t="s">
        <v>85</v>
      </c>
    </row>
    <row r="7" spans="1:6" x14ac:dyDescent="0.25">
      <c r="A7">
        <v>1</v>
      </c>
      <c r="B7" t="s">
        <v>86</v>
      </c>
      <c r="C7" t="s">
        <v>89</v>
      </c>
    </row>
    <row r="8" spans="1:6" x14ac:dyDescent="0.25">
      <c r="A8">
        <v>2</v>
      </c>
      <c r="B8" t="s">
        <v>87</v>
      </c>
      <c r="C8" s="18">
        <v>3.0000000000000001E-5</v>
      </c>
    </row>
    <row r="9" spans="1:6" x14ac:dyDescent="0.25">
      <c r="A9">
        <v>3</v>
      </c>
      <c r="B9" t="s">
        <v>88</v>
      </c>
      <c r="C9" s="18">
        <v>2.0000000000000002E-5</v>
      </c>
    </row>
    <row r="10" spans="1:6" x14ac:dyDescent="0.25">
      <c r="F10" t="s">
        <v>105</v>
      </c>
    </row>
    <row r="11" spans="1:6" x14ac:dyDescent="0.25">
      <c r="A11" t="s">
        <v>90</v>
      </c>
      <c r="B11" s="4">
        <v>5.0000000000000001E-3</v>
      </c>
      <c r="C11" t="s">
        <v>91</v>
      </c>
      <c r="D11" s="4"/>
    </row>
    <row r="12" spans="1:6" x14ac:dyDescent="0.25">
      <c r="A12" t="s">
        <v>18</v>
      </c>
      <c r="B12" s="4">
        <v>5.0000000000000001E-3</v>
      </c>
      <c r="C1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Satra</vt:lpstr>
      <vt:lpstr>Satra (2)</vt:lpstr>
      <vt:lpstr>CIRCLE K</vt:lpstr>
      <vt:lpstr>EB</vt:lpstr>
      <vt:lpstr>COOP</vt:lpstr>
      <vt:lpstr>LOTTE</vt:lpstr>
      <vt:lpstr>MEGA</vt:lpstr>
      <vt:lpstr>SEVEN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2023-06-06T04:25:54Z</dcterms:created>
  <dcterms:modified xsi:type="dcterms:W3CDTF">2025-11-03T02:33:06Z</dcterms:modified>
</cp:coreProperties>
</file>