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4DC6192A-2C5C-46CC-82B8-3EA61F467B76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2024" sheetId="6" r:id="rId1"/>
    <sheet name="2025" sheetId="5" r:id="rId2"/>
    <sheet name="2026" sheetId="7" r:id="rId3"/>
    <sheet name="Chi tiết" sheetId="2" r:id="rId4"/>
    <sheet name="Tổng hợp " sheetId="3" r:id="rId5"/>
    <sheet name="Sheet1" sheetId="4" r:id="rId6"/>
  </sheets>
  <definedNames>
    <definedName name="_xlnm._FilterDatabase" localSheetId="0" hidden="1">'2024'!$A$7:$L$19</definedName>
    <definedName name="_xlnm._FilterDatabase" localSheetId="1" hidden="1">'2025'!$A$6:$M$19</definedName>
    <definedName name="_xlnm._FilterDatabase" localSheetId="2" hidden="1">'2026'!$A$6:$M$19</definedName>
    <definedName name="_xlnm._FilterDatabase" localSheetId="3" hidden="1">'Chi tiết'!$A$3:$M$36</definedName>
    <definedName name="_xlnm._FilterDatabase" localSheetId="4" hidden="1">'Tổng hợp '!$A$5:$K$17</definedName>
    <definedName name="_xlnm.Print_Area" localSheetId="4">'Tổng hợp '!$A$1:$L$18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4" i="2" l="1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603" i="2"/>
  <c r="B188" i="2" l="1"/>
  <c r="B183" i="2"/>
  <c r="B184" i="2"/>
  <c r="B185" i="2"/>
  <c r="B186" i="2"/>
  <c r="B187" i="2"/>
  <c r="I120" i="2"/>
  <c r="K120" i="2" s="1"/>
  <c r="I121" i="2"/>
  <c r="K121" i="2" s="1"/>
  <c r="I122" i="2"/>
  <c r="K122" i="2" s="1"/>
  <c r="I123" i="2"/>
  <c r="K123" i="2" s="1"/>
  <c r="I124" i="2"/>
  <c r="K124" i="2" s="1"/>
  <c r="I125" i="2"/>
  <c r="K125" i="2" s="1"/>
  <c r="I126" i="2"/>
  <c r="K126" i="2" s="1"/>
  <c r="I127" i="2"/>
  <c r="K127" i="2" s="1"/>
  <c r="I128" i="2"/>
  <c r="K128" i="2" s="1"/>
  <c r="I129" i="2"/>
  <c r="K129" i="2" s="1"/>
  <c r="I130" i="2"/>
  <c r="K130" i="2" s="1"/>
  <c r="I131" i="2"/>
  <c r="K131" i="2" s="1"/>
  <c r="I132" i="2"/>
  <c r="K132" i="2" s="1"/>
  <c r="I133" i="2"/>
  <c r="K133" i="2" s="1"/>
  <c r="I134" i="2"/>
  <c r="K134" i="2" s="1"/>
  <c r="I135" i="2"/>
  <c r="K135" i="2" s="1"/>
  <c r="I136" i="2"/>
  <c r="K136" i="2" s="1"/>
  <c r="I137" i="2"/>
  <c r="K137" i="2" s="1"/>
  <c r="I138" i="2"/>
  <c r="K138" i="2" s="1"/>
  <c r="I139" i="2"/>
  <c r="K139" i="2" s="1"/>
  <c r="I140" i="2"/>
  <c r="K140" i="2" s="1"/>
  <c r="I141" i="2"/>
  <c r="K141" i="2" s="1"/>
  <c r="I142" i="2"/>
  <c r="K142" i="2" s="1"/>
  <c r="I143" i="2"/>
  <c r="K143" i="2" s="1"/>
  <c r="I144" i="2"/>
  <c r="K144" i="2" s="1"/>
  <c r="I145" i="2"/>
  <c r="K145" i="2" s="1"/>
  <c r="I146" i="2"/>
  <c r="K146" i="2" s="1"/>
  <c r="I147" i="2"/>
  <c r="K147" i="2" s="1"/>
  <c r="I148" i="2"/>
  <c r="K148" i="2" s="1"/>
  <c r="I149" i="2"/>
  <c r="K149" i="2" s="1"/>
  <c r="I150" i="2"/>
  <c r="K150" i="2" s="1"/>
  <c r="I151" i="2"/>
  <c r="K151" i="2" s="1"/>
  <c r="I152" i="2"/>
  <c r="K152" i="2" s="1"/>
  <c r="I153" i="2"/>
  <c r="K153" i="2" s="1"/>
  <c r="I154" i="2"/>
  <c r="K154" i="2" s="1"/>
  <c r="I155" i="2"/>
  <c r="K155" i="2" s="1"/>
  <c r="I156" i="2"/>
  <c r="K156" i="2" s="1"/>
  <c r="I157" i="2"/>
  <c r="K157" i="2" s="1"/>
  <c r="I158" i="2"/>
  <c r="K158" i="2" s="1"/>
  <c r="I159" i="2"/>
  <c r="K159" i="2" s="1"/>
  <c r="I160" i="2"/>
  <c r="K160" i="2" s="1"/>
  <c r="I161" i="2"/>
  <c r="K161" i="2" s="1"/>
  <c r="I162" i="2"/>
  <c r="K162" i="2" s="1"/>
  <c r="I163" i="2"/>
  <c r="K163" i="2" s="1"/>
  <c r="I164" i="2"/>
  <c r="K164" i="2" s="1"/>
  <c r="I165" i="2"/>
  <c r="K165" i="2" s="1"/>
  <c r="I166" i="2"/>
  <c r="K166" i="2" s="1"/>
  <c r="I167" i="2"/>
  <c r="K167" i="2" s="1"/>
  <c r="I168" i="2"/>
  <c r="K168" i="2" s="1"/>
  <c r="I169" i="2"/>
  <c r="K169" i="2" s="1"/>
  <c r="I170" i="2"/>
  <c r="K170" i="2" s="1"/>
  <c r="I171" i="2"/>
  <c r="K171" i="2" s="1"/>
  <c r="I172" i="2"/>
  <c r="K172" i="2" s="1"/>
  <c r="I173" i="2"/>
  <c r="K173" i="2" s="1"/>
  <c r="I174" i="2"/>
  <c r="K174" i="2" s="1"/>
  <c r="I175" i="2"/>
  <c r="K175" i="2" s="1"/>
  <c r="I176" i="2"/>
  <c r="K176" i="2" s="1"/>
  <c r="I177" i="2"/>
  <c r="K177" i="2" s="1"/>
  <c r="I178" i="2"/>
  <c r="K178" i="2" s="1"/>
  <c r="I179" i="2"/>
  <c r="K179" i="2" s="1"/>
  <c r="I180" i="2"/>
  <c r="K180" i="2" s="1"/>
  <c r="I181" i="2"/>
  <c r="K181" i="2" s="1"/>
  <c r="I119" i="2"/>
  <c r="K119" i="2" s="1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19" i="2"/>
  <c r="B118" i="2"/>
  <c r="J19" i="5"/>
  <c r="O19" i="5" s="1"/>
  <c r="Q6" i="7" s="1"/>
  <c r="G19" i="5"/>
  <c r="J21" i="7"/>
  <c r="J22" i="7"/>
  <c r="F19" i="5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L3" i="2"/>
  <c r="H5" i="3"/>
  <c r="P20" i="7"/>
  <c r="M20" i="7"/>
  <c r="L20" i="7"/>
  <c r="K20" i="7"/>
  <c r="N20" i="7" l="1"/>
  <c r="M5" i="3" l="1"/>
  <c r="M18" i="3" l="1"/>
  <c r="D13" i="4" l="1"/>
  <c r="E13" i="4"/>
  <c r="F13" i="4"/>
  <c r="C13" i="4"/>
  <c r="L1" i="2" l="1"/>
  <c r="B4" i="2"/>
  <c r="C7" i="7" s="1"/>
  <c r="D13" i="7" l="1"/>
  <c r="D7" i="7"/>
  <c r="D11" i="7"/>
  <c r="D16" i="7"/>
  <c r="C11" i="7"/>
  <c r="C16" i="7"/>
  <c r="D15" i="7"/>
  <c r="C15" i="7"/>
  <c r="D14" i="7"/>
  <c r="C8" i="7"/>
  <c r="D18" i="7"/>
  <c r="C13" i="7"/>
  <c r="C12" i="7"/>
  <c r="C17" i="7"/>
  <c r="D19" i="7"/>
  <c r="C19" i="7"/>
  <c r="C9" i="7"/>
  <c r="D8" i="7"/>
  <c r="C14" i="7"/>
  <c r="C18" i="7"/>
  <c r="D12" i="7"/>
  <c r="D17" i="7"/>
  <c r="D10" i="7"/>
  <c r="C10" i="7"/>
  <c r="D9" i="7"/>
  <c r="E16" i="3"/>
  <c r="E17" i="3"/>
  <c r="D7" i="3"/>
  <c r="D6" i="3"/>
  <c r="E15" i="3"/>
  <c r="E14" i="3"/>
  <c r="F14" i="3"/>
  <c r="F15" i="3"/>
  <c r="F13" i="3"/>
  <c r="F12" i="3"/>
  <c r="C14" i="3"/>
  <c r="E13" i="3"/>
  <c r="D13" i="3"/>
  <c r="D12" i="3"/>
  <c r="D14" i="3"/>
  <c r="E12" i="3"/>
  <c r="C11" i="3"/>
  <c r="D16" i="3"/>
  <c r="E9" i="3"/>
  <c r="L9" i="3" s="1"/>
  <c r="C17" i="3"/>
  <c r="E6" i="3"/>
  <c r="L6" i="3" s="1"/>
  <c r="C9" i="3"/>
  <c r="F6" i="3"/>
  <c r="C8" i="3"/>
  <c r="D9" i="3"/>
  <c r="F17" i="3"/>
  <c r="C12" i="3"/>
  <c r="C15" i="3"/>
  <c r="D17" i="3"/>
  <c r="F9" i="3"/>
  <c r="F7" i="3"/>
  <c r="E7" i="3"/>
  <c r="L7" i="3" s="1"/>
  <c r="E10" i="3"/>
  <c r="L10" i="3" s="1"/>
  <c r="D10" i="3"/>
  <c r="C6" i="3"/>
  <c r="C13" i="3"/>
  <c r="D15" i="3"/>
  <c r="C16" i="3"/>
  <c r="F16" i="3"/>
  <c r="E11" i="3"/>
  <c r="F10" i="3"/>
  <c r="F8" i="3"/>
  <c r="E8" i="3"/>
  <c r="L8" i="3" s="1"/>
  <c r="C10" i="3"/>
  <c r="D8" i="3"/>
  <c r="D11" i="3"/>
  <c r="C7" i="3"/>
  <c r="F11" i="3"/>
  <c r="G8" i="7" l="1"/>
  <c r="E8" i="7"/>
  <c r="I8" i="7" s="1"/>
  <c r="H8" i="7"/>
  <c r="H18" i="7"/>
  <c r="E18" i="7"/>
  <c r="I18" i="7" s="1"/>
  <c r="G18" i="7"/>
  <c r="H19" i="7"/>
  <c r="G19" i="7"/>
  <c r="E19" i="7"/>
  <c r="I19" i="7" s="1"/>
  <c r="H13" i="7"/>
  <c r="G13" i="7"/>
  <c r="E13" i="7"/>
  <c r="I13" i="7" s="1"/>
  <c r="H14" i="7"/>
  <c r="E14" i="7"/>
  <c r="I14" i="7" s="1"/>
  <c r="G14" i="7"/>
  <c r="H15" i="7"/>
  <c r="G15" i="7"/>
  <c r="E15" i="7"/>
  <c r="I15" i="7" s="1"/>
  <c r="H9" i="7"/>
  <c r="G9" i="7"/>
  <c r="E9" i="7"/>
  <c r="I9" i="7" s="1"/>
  <c r="H16" i="7"/>
  <c r="E16" i="7"/>
  <c r="I16" i="7" s="1"/>
  <c r="G16" i="7"/>
  <c r="G17" i="7"/>
  <c r="E17" i="7"/>
  <c r="I17" i="7" s="1"/>
  <c r="H17" i="7"/>
  <c r="G11" i="7"/>
  <c r="H11" i="7"/>
  <c r="E11" i="7"/>
  <c r="I11" i="7" s="1"/>
  <c r="H12" i="7"/>
  <c r="E12" i="7"/>
  <c r="I12" i="7" s="1"/>
  <c r="G12" i="7"/>
  <c r="D20" i="7"/>
  <c r="H10" i="7"/>
  <c r="E10" i="7"/>
  <c r="I10" i="7" s="1"/>
  <c r="G10" i="7"/>
  <c r="H7" i="7"/>
  <c r="E7" i="7"/>
  <c r="G7" i="7"/>
  <c r="C20" i="7"/>
  <c r="G16" i="3"/>
  <c r="G17" i="3"/>
  <c r="G13" i="3"/>
  <c r="G15" i="3"/>
  <c r="G14" i="3"/>
  <c r="G6" i="3"/>
  <c r="G10" i="3"/>
  <c r="G8" i="3"/>
  <c r="G9" i="3"/>
  <c r="G7" i="3"/>
  <c r="G12" i="3"/>
  <c r="G11" i="3"/>
  <c r="C18" i="3"/>
  <c r="F18" i="3"/>
  <c r="D18" i="3"/>
  <c r="E18" i="3"/>
  <c r="J12" i="7" l="1"/>
  <c r="O12" i="7" s="1"/>
  <c r="J14" i="7"/>
  <c r="O14" i="7" s="1"/>
  <c r="R14" i="7" s="1"/>
  <c r="J19" i="7"/>
  <c r="O19" i="7" s="1"/>
  <c r="J18" i="7"/>
  <c r="O18" i="7" s="1"/>
  <c r="J9" i="7"/>
  <c r="O9" i="7" s="1"/>
  <c r="J15" i="7"/>
  <c r="O15" i="7" s="1"/>
  <c r="R15" i="7" s="1"/>
  <c r="J11" i="7"/>
  <c r="O11" i="7" s="1"/>
  <c r="J16" i="7"/>
  <c r="O16" i="7" s="1"/>
  <c r="R16" i="7" s="1"/>
  <c r="J13" i="7"/>
  <c r="O13" i="7" s="1"/>
  <c r="J10" i="7"/>
  <c r="O10" i="7" s="1"/>
  <c r="J17" i="7"/>
  <c r="O17" i="7" s="1"/>
  <c r="R17" i="7" s="1"/>
  <c r="J8" i="7"/>
  <c r="O8" i="7" s="1"/>
  <c r="G20" i="7"/>
  <c r="E20" i="7"/>
  <c r="I7" i="7"/>
  <c r="H20" i="7"/>
  <c r="H6" i="3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G18" i="3"/>
  <c r="H18" i="3"/>
  <c r="J7" i="7" l="1"/>
  <c r="O7" i="7" s="1"/>
  <c r="I20" i="7"/>
  <c r="J20" i="7" s="1"/>
  <c r="R20" i="7"/>
  <c r="J10" i="3"/>
  <c r="O20" i="7" l="1"/>
  <c r="Q7" i="7"/>
  <c r="Q8" i="7" s="1"/>
  <c r="Q9" i="7" s="1"/>
  <c r="Q10" i="7" s="1"/>
  <c r="Q11" i="7" s="1"/>
  <c r="Q12" i="7" s="1"/>
  <c r="Q13" i="7" s="1"/>
  <c r="Q14" i="7" s="1"/>
  <c r="Q20" i="7" l="1"/>
  <c r="Q15" i="7"/>
  <c r="Q16" i="7" s="1"/>
  <c r="Q17" i="7" s="1"/>
  <c r="Q18" i="7" s="1"/>
  <c r="Q19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6" authorId="0" shapeId="0" xr:uid="{9CA530DF-9862-4123-B579-A0A26FB9FD6F}">
      <text>
        <r>
          <rPr>
            <b/>
            <sz val="9"/>
            <color indexed="81"/>
            <rFont val="Tahoma"/>
            <family val="2"/>
          </rPr>
          <t xml:space="preserve"> - Hỗ trợ đặt hàng tập trung (0.5%)
 - Hỗ trợ thẻ khách hàng thân thiết (2%) tăng 0.5% so với năm 2024
 - Hỗ trợ trưng bày (1.5%)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6" authorId="0" shapeId="0" xr:uid="{016F04DC-FF32-4F95-95E4-FC37A861614B}">
      <text>
        <r>
          <rPr>
            <b/>
            <sz val="9"/>
            <color indexed="81"/>
            <rFont val="Tahoma"/>
            <family val="2"/>
          </rPr>
          <t xml:space="preserve"> - Hỗ trợ đặt hàng tập trung (0.5%)
 - Hỗ trợ thẻ khách hàng thân thiết (2%) tăng 0.5% so với năm 2024
 - Hỗ trợ trưng bày (1.5%)</t>
        </r>
      </text>
    </comment>
  </commentList>
</comments>
</file>

<file path=xl/sharedStrings.xml><?xml version="1.0" encoding="utf-8"?>
<sst xmlns="http://schemas.openxmlformats.org/spreadsheetml/2006/main" count="4284" uniqueCount="1288">
  <si>
    <t>Giảm trừ</t>
  </si>
  <si>
    <t>Số dư đầu kỳ 31/12/2024</t>
  </si>
  <si>
    <t>STT</t>
  </si>
  <si>
    <t>Số hóa đơn</t>
  </si>
  <si>
    <t>Ngày hóa đơn</t>
  </si>
  <si>
    <t>Mã khách hàng</t>
  </si>
  <si>
    <t>Tên khách hàng</t>
  </si>
  <si>
    <t>Doanh số bán chưa thuế</t>
  </si>
  <si>
    <t>Tiền thuế GTGT</t>
  </si>
  <si>
    <t>Tổng tiền</t>
  </si>
  <si>
    <t>Số dư đầu kỳ</t>
  </si>
  <si>
    <t>BH</t>
  </si>
  <si>
    <t>TRA</t>
  </si>
  <si>
    <t>P</t>
  </si>
  <si>
    <t>TT</t>
  </si>
  <si>
    <t>Tháng</t>
  </si>
  <si>
    <t>Phát sinh</t>
  </si>
  <si>
    <t>Công nợ cuối kỳ</t>
  </si>
  <si>
    <t>Thanh toán</t>
  </si>
  <si>
    <t>Hàng trả</t>
  </si>
  <si>
    <t>Bán hàng</t>
  </si>
  <si>
    <t>CÔNG NỢ 2025</t>
  </si>
  <si>
    <t>Diễn giải</t>
  </si>
  <si>
    <t>CÔNG TY TNHH BÁN LẺ FUJIMART VIỆT NAM</t>
  </si>
  <si>
    <t>BRGMART 105 Lê Duẩn, Hà Nội</t>
  </si>
  <si>
    <t>Siêu thị FujiMart 51 Lê Đại Hành</t>
  </si>
  <si>
    <t>Siêu thị FujiMart Lê Văn Lương</t>
  </si>
  <si>
    <t>BRG10141 Siêu thị Intimemex Như Quỳnh, Hưng Yên</t>
  </si>
  <si>
    <t>Cửa hàng Haprofood N4C Trung Hòa Nhân Chính</t>
  </si>
  <si>
    <t>Siêu thị Fuji The Light</t>
  </si>
  <si>
    <t>Seikamart Phạm Ngọc Thạch</t>
  </si>
  <si>
    <t>Siêu thị Fujimart 89 Lạc Long Quân</t>
  </si>
  <si>
    <t>Seikamart 275 nguyễn Trãi</t>
  </si>
  <si>
    <t>Siêu thị Fujimart 142 Lê Duẩn</t>
  </si>
  <si>
    <t>CH Hapro 83 Nguyễn An Ninh</t>
  </si>
  <si>
    <t>BRGMART Thanh Xuân, Hà Nội</t>
  </si>
  <si>
    <t>CH Haprofood Ecohome 3</t>
  </si>
  <si>
    <t>CH Hapro 160-162 ngõ Thái Thịnh I</t>
  </si>
  <si>
    <t>Siêu thị Fujimart Huỳnh Thúc Kháng</t>
  </si>
  <si>
    <t>Siêu thị BRGMart 63 Hàng trống</t>
  </si>
  <si>
    <t>Siêu thị intimex Hải Phòng</t>
  </si>
  <si>
    <t>Siêu thị BRGMart Nguyễn Văn Cừ</t>
  </si>
  <si>
    <t>BRGMART 13 Thành Công, Hà Nội</t>
  </si>
  <si>
    <t>Siêu thị Fuji MD Complex</t>
  </si>
  <si>
    <t>Siêu thị HaproMart A4 Vĩnh Phúc, Ba Đình</t>
  </si>
  <si>
    <t>BRG D2 Giảng Võ, Hà Nội</t>
  </si>
  <si>
    <t>Siêu thị BRGMart Moonlight Vân Canh</t>
  </si>
  <si>
    <t>Siêu thị Fujimart Trần Phú - Hà Đông</t>
  </si>
  <si>
    <t>Siêu thị Fujimart 67 Trần Phú-Ba Đình</t>
  </si>
  <si>
    <t>Siêu thị FujiMart Tân Mai</t>
  </si>
  <si>
    <t>Siêu thị FujiMart Times City</t>
  </si>
  <si>
    <t>NGÀY TT</t>
  </si>
  <si>
    <t>Các khoản giảm trừ</t>
  </si>
  <si>
    <t>3.5%</t>
  </si>
  <si>
    <t>1.5%</t>
  </si>
  <si>
    <t>3.25%</t>
  </si>
  <si>
    <t>Bán hàng
(đã vat)</t>
  </si>
  <si>
    <t>Tổng giảm trừ</t>
  </si>
  <si>
    <t>Còn nợ</t>
  </si>
  <si>
    <t>Tổng phải thanh toán</t>
  </si>
  <si>
    <t>Tổng 
phải thanh toán</t>
  </si>
  <si>
    <t>Đã 
Thanh toán</t>
  </si>
  <si>
    <t>Tổng cộng</t>
  </si>
  <si>
    <t>CÔNG NỢ 2025 -BRG</t>
  </si>
  <si>
    <t xml:space="preserve">Các khoản giảm trừ </t>
  </si>
  <si>
    <t>chiết khấu ds ko đk
(tt chưa vat)</t>
  </si>
  <si>
    <t>ck thanh toán
 (tt chưa vat)</t>
  </si>
  <si>
    <t>cp hổ trợ đặt hàng, trưng bày, thẻ kh
(tt đã vat)</t>
  </si>
  <si>
    <t>Số dư đầu kỳ 31/12/2023</t>
  </si>
  <si>
    <t>24-03.Thưởng thanh toán đúng hạn</t>
  </si>
  <si>
    <t>24-06.Hỗ trợ đặt đơn hàng tập trung</t>
  </si>
  <si>
    <t>24-23.Thưởng doanh số không điều kiện (FUJI)</t>
  </si>
  <si>
    <t>24-01.Thưởng doanh số có điều kiện (FUJI)</t>
  </si>
  <si>
    <t>xin khách bbdcn 2024 lưu</t>
  </si>
  <si>
    <t>hỏi hóa đơn hàng trả</t>
  </si>
  <si>
    <t>doanh số ?, ck bao nhiêu</t>
  </si>
  <si>
    <t>0936.222.319 thủy</t>
  </si>
  <si>
    <t>xác nhận thu</t>
  </si>
  <si>
    <t>CH Hapro 53D Hàng Bài</t>
  </si>
  <si>
    <t>Còn nợ năm 2024</t>
  </si>
  <si>
    <t>Chiết khấu năm 2024</t>
  </si>
  <si>
    <t>Số dư đầu kỳ 2025</t>
  </si>
  <si>
    <t>Siêu thị FujiMart Ocean Park</t>
  </si>
  <si>
    <t>trước thuế</t>
  </si>
  <si>
    <t>10BS</t>
  </si>
  <si>
    <t>CK</t>
  </si>
  <si>
    <t>Số dư đầu kỳ 31/12/2025</t>
  </si>
  <si>
    <t>00000148</t>
  </si>
  <si>
    <t>00000617</t>
  </si>
  <si>
    <t>00000761</t>
  </si>
  <si>
    <t>00000149</t>
  </si>
  <si>
    <t>00001372</t>
  </si>
  <si>
    <t>00000010</t>
  </si>
  <si>
    <t>00000639</t>
  </si>
  <si>
    <t>00001373</t>
  </si>
  <si>
    <t>00000106</t>
  </si>
  <si>
    <t>00000632</t>
  </si>
  <si>
    <t>00000150</t>
  </si>
  <si>
    <t>00000772</t>
  </si>
  <si>
    <t>00000108</t>
  </si>
  <si>
    <t>00000640</t>
  </si>
  <si>
    <t>00000539</t>
  </si>
  <si>
    <t>00000767</t>
  </si>
  <si>
    <t>00000001</t>
  </si>
  <si>
    <t>00000771</t>
  </si>
  <si>
    <t>00000021</t>
  </si>
  <si>
    <t>00000011</t>
  </si>
  <si>
    <t>00001371</t>
  </si>
  <si>
    <t>00000020</t>
  </si>
  <si>
    <t>00000016</t>
  </si>
  <si>
    <t>00000538</t>
  </si>
  <si>
    <t>00000107</t>
  </si>
  <si>
    <t>00000645</t>
  </si>
  <si>
    <t>00001649</t>
  </si>
  <si>
    <t>00000003</t>
  </si>
  <si>
    <t>00001650</t>
  </si>
  <si>
    <t>00000770</t>
  </si>
  <si>
    <t>00000540</t>
  </si>
  <si>
    <t>00001788</t>
  </si>
  <si>
    <t>00001789</t>
  </si>
  <si>
    <t>00001787</t>
  </si>
  <si>
    <t>00002050</t>
  </si>
  <si>
    <t>00001968</t>
  </si>
  <si>
    <t>00002713</t>
  </si>
  <si>
    <t>00002714</t>
  </si>
  <si>
    <t>00002663</t>
  </si>
  <si>
    <t>00003136</t>
  </si>
  <si>
    <t>00003135</t>
  </si>
  <si>
    <t>00003134</t>
  </si>
  <si>
    <t>00003216</t>
  </si>
  <si>
    <t>00003299</t>
  </si>
  <si>
    <t>00003796</t>
  </si>
  <si>
    <t>00003298</t>
  </si>
  <si>
    <t>00003957</t>
  </si>
  <si>
    <t>00003962</t>
  </si>
  <si>
    <t>00003954</t>
  </si>
  <si>
    <t>00003917</t>
  </si>
  <si>
    <t>00003953</t>
  </si>
  <si>
    <t>00003965</t>
  </si>
  <si>
    <t>00003959</t>
  </si>
  <si>
    <t>00003961</t>
  </si>
  <si>
    <t>00003960</t>
  </si>
  <si>
    <t>00003964</t>
  </si>
  <si>
    <t>00003952</t>
  </si>
  <si>
    <t>00004077</t>
  </si>
  <si>
    <t>00004678</t>
  </si>
  <si>
    <t>00004123</t>
  </si>
  <si>
    <t>00004676</t>
  </si>
  <si>
    <t>00004070</t>
  </si>
  <si>
    <t>00004069</t>
  </si>
  <si>
    <t>00004045</t>
  </si>
  <si>
    <t>00004677</t>
  </si>
  <si>
    <t>00004798</t>
  </si>
  <si>
    <t>00004795</t>
  </si>
  <si>
    <t>00005184</t>
  </si>
  <si>
    <t>00005187</t>
  </si>
  <si>
    <t>00005190</t>
  </si>
  <si>
    <t>00005195</t>
  </si>
  <si>
    <t>00005178</t>
  </si>
  <si>
    <t>00005192</t>
  </si>
  <si>
    <t>00005196</t>
  </si>
  <si>
    <t>00005191</t>
  </si>
  <si>
    <t>00005180</t>
  </si>
  <si>
    <t>00005183</t>
  </si>
  <si>
    <t>00005179</t>
  </si>
  <si>
    <t>00005232</t>
  </si>
  <si>
    <t>00005244</t>
  </si>
  <si>
    <t>00005295</t>
  </si>
  <si>
    <t>00006051</t>
  </si>
  <si>
    <t>00006045</t>
  </si>
  <si>
    <t>00006081</t>
  </si>
  <si>
    <t>00006041</t>
  </si>
  <si>
    <t>00006048</t>
  </si>
  <si>
    <t>00006080</t>
  </si>
  <si>
    <t>00006082</t>
  </si>
  <si>
    <t>00006046</t>
  </si>
  <si>
    <t>00006015</t>
  </si>
  <si>
    <t>00006059</t>
  </si>
  <si>
    <t>00006049</t>
  </si>
  <si>
    <t>00006052</t>
  </si>
  <si>
    <t>00006054</t>
  </si>
  <si>
    <t>00006050</t>
  </si>
  <si>
    <t>00006053</t>
  </si>
  <si>
    <t>00006020</t>
  </si>
  <si>
    <t>00006044</t>
  </si>
  <si>
    <t>00006179</t>
  </si>
  <si>
    <t>00006174</t>
  </si>
  <si>
    <t>00006131</t>
  </si>
  <si>
    <t>00006130</t>
  </si>
  <si>
    <t>00006728</t>
  </si>
  <si>
    <t>00006175</t>
  </si>
  <si>
    <t>00006178</t>
  </si>
  <si>
    <t>00006120</t>
  </si>
  <si>
    <t>00006724</t>
  </si>
  <si>
    <t>00006180</t>
  </si>
  <si>
    <t>00006762</t>
  </si>
  <si>
    <t>00006809</t>
  </si>
  <si>
    <t>00007234</t>
  </si>
  <si>
    <t>00007207</t>
  </si>
  <si>
    <t>00007289</t>
  </si>
  <si>
    <t>00007288</t>
  </si>
  <si>
    <t>so ctu</t>
  </si>
  <si>
    <t>BH00013</t>
  </si>
  <si>
    <t>BH00004</t>
  </si>
  <si>
    <t>BH00024</t>
  </si>
  <si>
    <t>BH00023</t>
  </si>
  <si>
    <t>BH00014</t>
  </si>
  <si>
    <t>BH00019</t>
  </si>
  <si>
    <t>BH00003</t>
  </si>
  <si>
    <t>BH00060</t>
  </si>
  <si>
    <t>BH00250</t>
  </si>
  <si>
    <t>BH00249</t>
  </si>
  <si>
    <t>BH00248</t>
  </si>
  <si>
    <t>BH00281</t>
  </si>
  <si>
    <t>BH00282</t>
  </si>
  <si>
    <t>BH00062</t>
  </si>
  <si>
    <t>BH00063</t>
  </si>
  <si>
    <t>BH00280</t>
  </si>
  <si>
    <t>BH00449</t>
  </si>
  <si>
    <t>BH00374</t>
  </si>
  <si>
    <t>BH00444</t>
  </si>
  <si>
    <t>BH00427</t>
  </si>
  <si>
    <t>BH00440</t>
  </si>
  <si>
    <t>BH00606</t>
  </si>
  <si>
    <t>BH00615</t>
  </si>
  <si>
    <t>BH00616</t>
  </si>
  <si>
    <t>BH00612</t>
  </si>
  <si>
    <t>BH00617</t>
  </si>
  <si>
    <t>BH00864</t>
  </si>
  <si>
    <t>BH00865</t>
  </si>
  <si>
    <t>BH00863</t>
  </si>
  <si>
    <t>BH01036</t>
  </si>
  <si>
    <t>BH01038</t>
  </si>
  <si>
    <t>BH01287</t>
  </si>
  <si>
    <t>BH01288</t>
  </si>
  <si>
    <t>BH01286</t>
  </si>
  <si>
    <t>BH01573</t>
  </si>
  <si>
    <t>BH01499</t>
  </si>
  <si>
    <t>BH01679</t>
  </si>
  <si>
    <t>BH01680</t>
  </si>
  <si>
    <t>BH01615</t>
  </si>
  <si>
    <t>BH02049</t>
  </si>
  <si>
    <t>BH02047</t>
  </si>
  <si>
    <t>BH02046</t>
  </si>
  <si>
    <t>BH02280</t>
  </si>
  <si>
    <t>BH02541</t>
  </si>
  <si>
    <t>BH02586</t>
  </si>
  <si>
    <t>BH02540</t>
  </si>
  <si>
    <t>BH02732</t>
  </si>
  <si>
    <t>BH02761</t>
  </si>
  <si>
    <t>BH02726</t>
  </si>
  <si>
    <t>BH02679</t>
  </si>
  <si>
    <t>BH02725</t>
  </si>
  <si>
    <t>BH02792</t>
  </si>
  <si>
    <t>BH02758</t>
  </si>
  <si>
    <t>BH02760</t>
  </si>
  <si>
    <t>BH02759</t>
  </si>
  <si>
    <t>BH02791</t>
  </si>
  <si>
    <t>BH02724</t>
  </si>
  <si>
    <t>BH02967</t>
  </si>
  <si>
    <t>BH02990</t>
  </si>
  <si>
    <t>BH02968</t>
  </si>
  <si>
    <t>BH02986</t>
  </si>
  <si>
    <t>BH02955</t>
  </si>
  <si>
    <t>BH02954</t>
  </si>
  <si>
    <t>BH02834</t>
  </si>
  <si>
    <t>BH02988</t>
  </si>
  <si>
    <t>BH03198</t>
  </si>
  <si>
    <t>BH03192</t>
  </si>
  <si>
    <t>BH03372</t>
  </si>
  <si>
    <t>BH03375</t>
  </si>
  <si>
    <t>BH03400</t>
  </si>
  <si>
    <t>BH03417</t>
  </si>
  <si>
    <t>BH03366</t>
  </si>
  <si>
    <t>BH03413</t>
  </si>
  <si>
    <t>BH03418</t>
  </si>
  <si>
    <t>BH03402</t>
  </si>
  <si>
    <t>BH03368</t>
  </si>
  <si>
    <t>BH03371</t>
  </si>
  <si>
    <t>BH03367</t>
  </si>
  <si>
    <t>BH03432</t>
  </si>
  <si>
    <t>BH03494</t>
  </si>
  <si>
    <t>BH03577</t>
  </si>
  <si>
    <t>BH03841</t>
  </si>
  <si>
    <t>BH03726</t>
  </si>
  <si>
    <t>BH03884</t>
  </si>
  <si>
    <t>BH03720</t>
  </si>
  <si>
    <t>BH03827</t>
  </si>
  <si>
    <t>BH03883</t>
  </si>
  <si>
    <t>BH03885</t>
  </si>
  <si>
    <t>BH03727</t>
  </si>
  <si>
    <t>BH03683</t>
  </si>
  <si>
    <t>BH03849</t>
  </si>
  <si>
    <t>BH03828</t>
  </si>
  <si>
    <t>BH03842</t>
  </si>
  <si>
    <t>BH03844</t>
  </si>
  <si>
    <t>BH03829</t>
  </si>
  <si>
    <t>BH03843</t>
  </si>
  <si>
    <t>BH03687</t>
  </si>
  <si>
    <t>BH03725</t>
  </si>
  <si>
    <t>BH04120</t>
  </si>
  <si>
    <t>BH04115</t>
  </si>
  <si>
    <t>BH04099</t>
  </si>
  <si>
    <t>BH04098</t>
  </si>
  <si>
    <t>BH04145</t>
  </si>
  <si>
    <t>BH04116</t>
  </si>
  <si>
    <t>BH04119</t>
  </si>
  <si>
    <t>BH04042</t>
  </si>
  <si>
    <t>BH04142</t>
  </si>
  <si>
    <t>BH04121</t>
  </si>
  <si>
    <t>BH04160</t>
  </si>
  <si>
    <t>BH04304</t>
  </si>
  <si>
    <t>BH04498</t>
  </si>
  <si>
    <t>BH04477</t>
  </si>
  <si>
    <t>BH04622</t>
  </si>
  <si>
    <t>BH04621</t>
  </si>
  <si>
    <t>FUJIBRG-HNI-DDA-000</t>
  </si>
  <si>
    <t>BRG 362 Ngọc Lâm, Hà Nội</t>
  </si>
  <si>
    <t>BRG mart N16 Sài Đồng</t>
  </si>
  <si>
    <t>CH Haprofood 9 Lê Qúy Đôn</t>
  </si>
  <si>
    <t>CH Haprofood 9-11 Thổ Quan</t>
  </si>
  <si>
    <t>BRGMART Chợ bưởi, HN</t>
  </si>
  <si>
    <t>Siêu thị Fujimart 324 Tây Sơn</t>
  </si>
  <si>
    <t>Siêu thị Fujimart Chính Kinh</t>
  </si>
  <si>
    <t>BRG 1 Lý Nam Đế, Hoàn Kiếm, Hà Nội</t>
  </si>
  <si>
    <t>BRG mart Intracom Đông Anh</t>
  </si>
  <si>
    <t>Seika Dimond Westlake 98 Tô Ngọc Vân</t>
  </si>
  <si>
    <t>Siêu thị intimex Hải Dương</t>
  </si>
  <si>
    <t>BRGMART 5 Hàm Tử Quan, Hoàn Kiếm, Hà Nội</t>
  </si>
  <si>
    <t>BRGMART 15-17 Ngọc Khánh, Hà Nội</t>
  </si>
  <si>
    <t>BRGMART 174 Lạc Long Quân, Tây Hồ</t>
  </si>
  <si>
    <t>Siêu thị FujiMart Trung Yên</t>
  </si>
  <si>
    <t>Siêu thị HaproMart Lương Đình Của</t>
  </si>
  <si>
    <t>Siêu thị BRGMart Phố Nối</t>
  </si>
  <si>
    <t>CH Haprofood 24 Trần Nhật Duật</t>
  </si>
  <si>
    <t>Fujimart Minh Khai, ĐƠN KHAI TRƯƠNG CK 10%</t>
  </si>
  <si>
    <t>Siêu thị Fujimart 36 Hoàng Cầu</t>
  </si>
  <si>
    <t>Siêu thị intimex 120 Hàng Trống</t>
  </si>
  <si>
    <t>Siêu thị Fujimart 249 Thụy Khê</t>
  </si>
  <si>
    <t>CH Hapro 198 Lò Đúc (hủy hđ 00004796 xuất lại hđ 00007234)</t>
  </si>
  <si>
    <t>chiết khấu ds có đk
(tt chưa vat)</t>
  </si>
  <si>
    <t>Thanh toán tháng 12.2025</t>
  </si>
  <si>
    <t>264</t>
  </si>
  <si>
    <t>Hàng trả - Siêu thị Fuji MD Complex</t>
  </si>
  <si>
    <t>Hàng trả - Fujimart 67 Trần Phú - Ba Đình</t>
  </si>
  <si>
    <t>Hàng trả - CH Haprofood 9-11 Thổ Quan</t>
  </si>
  <si>
    <t>Hàng trả - CH Hapro số 5 Hàm tử quan</t>
  </si>
  <si>
    <t>Hàng trả - BRG Mart Moonlight Vân Canh</t>
  </si>
  <si>
    <t>Hàng trả - Seikamart Lý Nam Đế</t>
  </si>
  <si>
    <t>Hàng trả - Fujimart Tân Mai</t>
  </si>
  <si>
    <t>Hàng trả - Siêu thị BRG Hàng Bài</t>
  </si>
  <si>
    <t>Hàng trả - Siêu thị Fuji giảng võ</t>
  </si>
  <si>
    <t>Hàng trả - BRG mart N16 Sài Đồng</t>
  </si>
  <si>
    <t>Hàng trả - Siêu thị Fuji 324 Tây Sơn</t>
  </si>
  <si>
    <t>Hàng trả - Siêu thị Fuji Lạc Long Quân</t>
  </si>
  <si>
    <t>Hàng trả - Siêu thị Fuji Chính Kinh</t>
  </si>
  <si>
    <t>Hàng trả - CH Hapro Chợ Bưởi</t>
  </si>
  <si>
    <t>Hàng trả - Siêu thị Fuji Lê Đại Hành</t>
  </si>
  <si>
    <t>Hàng trả - Siêu thị Fuji Huỳnh Thúc Kháng</t>
  </si>
  <si>
    <t>Hàng trả - Siêu thị BRGMart 63 Hàng trống</t>
  </si>
  <si>
    <t>Hàng trả - CH HaproFood 105 Lê Duẩn</t>
  </si>
  <si>
    <t>Hàng trả - Seika Dimond Westlake 98 Tô Ngọc Vân</t>
  </si>
  <si>
    <t>Hàng trả - Fujimart Lê Văn Lương</t>
  </si>
  <si>
    <t>Hàng trả - Fujimart Ocean Park</t>
  </si>
  <si>
    <t>Hàng trả - Siêu thị HaproMart Thanh Xuân</t>
  </si>
  <si>
    <t>Hàng trả - Siêu thị intimex Hải Phòng</t>
  </si>
  <si>
    <t>Hàng trả - Siêu thị HaproMart Lương Đình Của</t>
  </si>
  <si>
    <t>Hàng trả - CH Hapro N4C Trung hòa - Nhân chính</t>
  </si>
  <si>
    <t>Hàng trả - Fujimart Trung Yên</t>
  </si>
  <si>
    <t>Hàng trả - BRG mart Intracom Đông Anh</t>
  </si>
  <si>
    <t>Hàng trả - CH Haprofood 24 Trần Nhật Duật</t>
  </si>
  <si>
    <t>Hàng trả - Siêu thị Fuji Trần Phú - Hà Đông</t>
  </si>
  <si>
    <t>Hàng trả - CH Haprofood 9 Lê Qúy Đôn</t>
  </si>
  <si>
    <t>Hàng trả - Siêu thị intimex Nguyễn Văn Cừ</t>
  </si>
  <si>
    <t>Hàng trả - CH HaproFood 362 Ngọc Lâm</t>
  </si>
  <si>
    <t>Hàng trả - Siêu thị intimex Hải Dương</t>
  </si>
  <si>
    <t>Hàng trả - Siêu thị intimex Như Quỳnh</t>
  </si>
  <si>
    <t>Hàng trả - Siêu thị Fuji 89 Lạc Long Quân</t>
  </si>
  <si>
    <t>Hàng trả - CH Haprofood Ecohome 3</t>
  </si>
  <si>
    <t>Hàng trả - Seikamart 275 nguyễn Trãi</t>
  </si>
  <si>
    <t>Hàng trả - Siêu thị HaproMart A4 Vĩnh Phúc, Ba Đình</t>
  </si>
  <si>
    <t>Hàng trả - Siêu thị intimex Hưng Yên</t>
  </si>
  <si>
    <t>Hàng trả - Siêu thị HaproMart Thành Công</t>
  </si>
  <si>
    <t>Hàng trả - CH Hapro 160-162 ngõ Thái Thịnh I</t>
  </si>
  <si>
    <t>Hàng trả - Seikamart Phạm Ngọc Thạch</t>
  </si>
  <si>
    <t>GT</t>
  </si>
  <si>
    <t>FUJIBRG-HNI-TXN-13041</t>
  </si>
  <si>
    <t>FUJIBRG-HNI-HDG-11051</t>
  </si>
  <si>
    <t>FUJIBRG-HNI-HDC-12342</t>
  </si>
  <si>
    <t>FUJIBRG-HNI-DDA-12061</t>
  </si>
  <si>
    <t>FUJIBRG-HNI-BDH-12091</t>
  </si>
  <si>
    <t>FUJIBRG-HNI-CGY-11171</t>
  </si>
  <si>
    <t>FUJIBRG-HNI-DDA-11041</t>
  </si>
  <si>
    <t>FUJIBRG-HNI-DDA-11031</t>
  </si>
  <si>
    <t>FUJIBRG-HNI-HKM-13031</t>
  </si>
  <si>
    <t>FUJIBRG-HNI-HKM-12171</t>
  </si>
  <si>
    <t>FUJIBRG-HNI-BDH-11211</t>
  </si>
  <si>
    <t>FUJIBRG-HNI-BDH-10031</t>
  </si>
  <si>
    <t>FUJIBRG-HNI-HKM-12751</t>
  </si>
  <si>
    <t>FUJIBRG-HNI-HBT-12741</t>
  </si>
  <si>
    <t>FUJIBRG-HNI-TXN-11191</t>
  </si>
  <si>
    <t>FUJIBRG-HNI-LBN-10021</t>
  </si>
  <si>
    <t>FUJIBRG-HPG-00-12801</t>
  </si>
  <si>
    <t>FUJIBRG-HNI-HKM-10011</t>
  </si>
  <si>
    <t>FUJIBRG-HNI-HBT-11081</t>
  </si>
  <si>
    <t>FUJIBRG-HNI-CGY-11201</t>
  </si>
  <si>
    <t>FUJIBRG-HNI-DAH-12691</t>
  </si>
  <si>
    <t>FUJIBRG-HNI-LBN-12661</t>
  </si>
  <si>
    <t>FUJIBRG-HNI-DDA-11011</t>
  </si>
  <si>
    <t>FUJIBRG-HDG-00-10041</t>
  </si>
  <si>
    <t>FUJIBRG-HNI-HMI-11241</t>
  </si>
  <si>
    <t>FUJIBRG-HNI-TXN-11181</t>
  </si>
  <si>
    <t>FUJIBRG-HNI-DDA-12331</t>
  </si>
  <si>
    <t>FUJIBRG-HNI-DDA-12551</t>
  </si>
  <si>
    <t>FUJIBRG-HNI-HKM-12481</t>
  </si>
  <si>
    <t>FUJIBRG-HNI-BDH-12241</t>
  </si>
  <si>
    <t>FUJIBRG-HNI-HMI-12351</t>
  </si>
  <si>
    <t>FUJIBRG-HPG-00-10101</t>
  </si>
  <si>
    <t>FUJIBRG-HNI-BTL-12671</t>
  </si>
  <si>
    <t>FUJIBRG-HNI-BDH-12051</t>
  </si>
  <si>
    <t>FUJIBRG-HNI-DDA-11021</t>
  </si>
  <si>
    <t>FUJIBRG-HNI-DDA-13011</t>
  </si>
  <si>
    <t>FUJIBRG-HNI-THO-13061</t>
  </si>
  <si>
    <t>FUJIBRG-HNI-HBT-12201</t>
  </si>
  <si>
    <t>FUJIBRG-HNI-TXN-12031</t>
  </si>
  <si>
    <t>FUJIMART-HNI-HMI-11231</t>
  </si>
  <si>
    <t>FUJIBRG-HNI-HBT-12761</t>
  </si>
  <si>
    <t>FUJIBRG-HNI-DDA-12731</t>
  </si>
  <si>
    <t>FUJIBRG-HNI-HBT-12221</t>
  </si>
  <si>
    <t>FUJIBRG-HNI-TXN-12231</t>
  </si>
  <si>
    <t>FUJIBRG-HNI-THO-10051</t>
  </si>
  <si>
    <t>FUJIMART-HNI-GL-11251</t>
  </si>
  <si>
    <t>FUJIBRG-HNI-HBT-11261</t>
  </si>
  <si>
    <t>FUJIBRG-HNI-NTL-11101</t>
  </si>
  <si>
    <t>FUJIBRG-HNI-NTL-11121</t>
  </si>
  <si>
    <t>FUJIBRG-HNI-THO-11161</t>
  </si>
  <si>
    <t>FUJIBRG-HNI-HMI-11221</t>
  </si>
  <si>
    <t>FUJIBRG-HYN-00-10061</t>
  </si>
  <si>
    <t>Chiết khấu doanh số không điều kiện</t>
  </si>
  <si>
    <t>Chiết khấu hàng khai trương - Minh Khai (10%)</t>
  </si>
  <si>
    <t>Chiết khấu thanh toán</t>
  </si>
  <si>
    <t>Hỗ trợ đặt hàng tập trung</t>
  </si>
  <si>
    <t>Hỗ trợ thẻ khách hàng thân thiết</t>
  </si>
  <si>
    <t>Hỗ trợ trưng bày</t>
  </si>
  <si>
    <t>Phí tạo mã sản phẩm mới (1 mã)</t>
  </si>
  <si>
    <t>Siêu thị Fuji Bùi Ngọc Dương</t>
  </si>
  <si>
    <t>CH Hapro 198 Lò Đúc</t>
  </si>
  <si>
    <t>Fujimart Định Công</t>
  </si>
  <si>
    <t>Fujimart Minh Khai</t>
  </si>
  <si>
    <t>Siêu thị BRGMart Đồ Sơn Hải Phòng</t>
  </si>
  <si>
    <t>Hàng trả - Siêu thị Fuji Ngọc Khánh</t>
  </si>
  <si>
    <t>Hàng trả - Siêu thị BRG Đồ Sơn Hải Phòng</t>
  </si>
  <si>
    <t>Hàng trả - Siêu thị intimex 120 Hàng Trống</t>
  </si>
  <si>
    <t>Hàng trả - Siêu thị Fuji Bùi Ngọc Dương</t>
  </si>
  <si>
    <t>Hàng trả - Siêu thị fujiMart 142 Lê Duẩn</t>
  </si>
  <si>
    <t>Hàng trả - Fujimart Times City</t>
  </si>
  <si>
    <t>Hàng trả - CH Hapro 83 Nguyễn An Ninh</t>
  </si>
  <si>
    <t xml:space="preserve">Hỗ trợ thẻ khách hàng thân thiết tháng 02.2026 </t>
  </si>
  <si>
    <t xml:space="preserve">Hỗ trợ trưng bày tháng 02.2026 </t>
  </si>
  <si>
    <t xml:space="preserve">Hỗ trợ đặt hàng tập trung tháng 02.2026 </t>
  </si>
  <si>
    <t>Chiết khấu doanh số không điều kiện 02.2026</t>
  </si>
  <si>
    <t>Chiết khấu thanh toán 02.2026</t>
  </si>
  <si>
    <t>Hàng trả - Siêu thị Fuji 36 Hoàng Cầu</t>
  </si>
  <si>
    <t>Hàng trả - CH Hapro 198 Lò đúc</t>
  </si>
  <si>
    <t>Hàng trả - Fujimart Định Công</t>
  </si>
  <si>
    <t>Bán hàng BRGMART 174 Lạc Long Quân, Tây Hồ theo hóa đơn 00019049</t>
  </si>
  <si>
    <t>Bán hàng Siêu thị FujiMart Ocean Park theo hóa đơn 00019091</t>
  </si>
  <si>
    <t>Bán hàng BRG mart Intracom Đông Anh theo hóa đơn 00019176</t>
  </si>
  <si>
    <t>Bán hàng Siêu thị FujiMart 51 Lê Đại Hành theo hóa đơn 00019179</t>
  </si>
  <si>
    <t>Bán hàng Siêu thị BRGMart Moonlight Vân Canh theo hóa đơn 00019181</t>
  </si>
  <si>
    <t>Bán hàng Siêu thị FujiMart Lê Văn Lương theo hóa đơn 00019133</t>
  </si>
  <si>
    <t>Bán hàng Seikamart Phạm Ngọc Thạch theo hóa đơn 00020684</t>
  </si>
  <si>
    <t>Bán hàng BRGMART 13 Thành Công, Hà Nội theo hóa đơn 00020743</t>
  </si>
  <si>
    <t>Bán hàng CH Haprofood 9 Lê Qúy Đôn theo hóa đơn 00020735</t>
  </si>
  <si>
    <t>Bán hàng Siêu thị FujiMart Times City theo hóa đơn 00020734</t>
  </si>
  <si>
    <t>Bán hàng Siêu thị FujiMart Lê Văn Lương theo hóa đơn 00020738</t>
  </si>
  <si>
    <t>Bán hàng BRGMART 174 Lạc Long Quân, Tây Hồ theo hóa đơn 00020737</t>
  </si>
  <si>
    <t>Bán hàng Siêu thị intimex Hải Dương theo hóa đơn 00021576</t>
  </si>
  <si>
    <t>Bán hàng BRGMART 15-17 Ngọc Khánh, Hà Nội theo hóa đơn 00021617</t>
  </si>
  <si>
    <t>Bán hàng Siêu thị Fujimart 89 Lạc Long Quân theo hóa đơn 00021569</t>
  </si>
  <si>
    <t>Bán hàng Siêu thị Fujimart Huỳnh Thúc Kháng theo hóa đơn 00021615</t>
  </si>
  <si>
    <t>Bán hàng CH Haprofood 9-11 Thổ Quan theo hóa đơn 00021581</t>
  </si>
  <si>
    <t>Bán hàng Fujimart Minh Khai theo hóa đơn 00021570</t>
  </si>
  <si>
    <t>Bán hàng Siêu thị Fujimart Trần Phú - Hà Đông theo hóa đơn 00021571</t>
  </si>
  <si>
    <t>Bán hàng BRGMART 5 Hàm Tử Quan, Hoàn Kiếm, Hà Nội theo hóa đơn 00021568</t>
  </si>
  <si>
    <t>Bán hàng Siêu thị Fuji MD Complex theo hóa đơn 00021618</t>
  </si>
  <si>
    <t>Bán hàng Siêu thị Fuji The Light theo hóa đơn 00021572</t>
  </si>
  <si>
    <t>Bán hàng Siêu thị Fujimart 249 Thụy Khê theo hóa đơn 00021582</t>
  </si>
  <si>
    <t>Bán hàng Siêu thị HaproMart A4 Vĩnh Phúc, Ba Đình theo hóa đơn 00021686</t>
  </si>
  <si>
    <t>Bán hàng CH Haprofood Ecohome 3 theo hóa đơn 00021685</t>
  </si>
  <si>
    <t>Bán hàng BRG mart Intracom Đông Anh theo hóa đơn 00021713</t>
  </si>
  <si>
    <t>Bán hàng Siêu thị Fujimart 142 Lê Duẩn theo hóa đơn 00021696</t>
  </si>
  <si>
    <t>Bán hàng Siêu thị Fujimart 36 Hoàng Cầu theo hóa đơn 00021687</t>
  </si>
  <si>
    <t>Bán hàng Siêu thị FujiMart 51 Lê Đại Hành theo hóa đơn 00021695</t>
  </si>
  <si>
    <t>Bán hàng Fujimart Định Công theo hóa đơn 00021697</t>
  </si>
  <si>
    <t>Bán hàng CH Hapro 53D Hàng Bài theo hóa đơn 00022744</t>
  </si>
  <si>
    <t>Bán hàng Seika Dimond Westlake 98 Tô Ngọc Vân theo hóa đơn 00022745</t>
  </si>
  <si>
    <t>Bán hàng BRGMART 15-17 Ngọc Khánh, Hà Nội theo hóa đơn 00023049</t>
  </si>
  <si>
    <t>Bán hàng Siêu thị FujiMart Trung Yên theo hóa đơn 00023061</t>
  </si>
  <si>
    <t>Bán hàng Siêu thị FujiMart Tân Mai theo hóa đơn 00023052</t>
  </si>
  <si>
    <t>Bán hàng Siêu thị FujiMart Lê Văn Lương theo hóa đơn 00023051</t>
  </si>
  <si>
    <t>Bán hàng Seikamart 275 nguyễn Trãi theo hóa đơn 00023053</t>
  </si>
  <si>
    <t>Bán hàng Siêu thị Fujimart 249 Thụy Khê theo hóa đơn 00023050</t>
  </si>
  <si>
    <t>Bán hàng Siêu thị FujiMart Ocean Park theo hóa đơn 00023062</t>
  </si>
  <si>
    <t>Bán hàng Siêu thị Fujimart 89 Lạc Long Quân theo hóa đơn 00023096</t>
  </si>
  <si>
    <t>Bán hàng Fujimart Minh Khai theo hóa đơn 00023099</t>
  </si>
  <si>
    <t>Bán hàng Siêu thị Fujimart Chính Kinh theo hóa đơn 00023076</t>
  </si>
  <si>
    <t>Bán hàng Siêu thị BRGMart Phố Nối theo hóa đơn 00023098</t>
  </si>
  <si>
    <t>Bán hàng Siêu thị FujiMart Times City theo hóa đơn 00023110</t>
  </si>
  <si>
    <t>Hỗ trợ đặt hàng tập trung tháng 03.2026</t>
  </si>
  <si>
    <t>Hỗ trợ thẻ khách hàng thân thiết tháng 03.2026</t>
  </si>
  <si>
    <t>Hỗ trợ trưng bày tháng 03.2026</t>
  </si>
  <si>
    <t>BH04903</t>
  </si>
  <si>
    <t>BH05620</t>
  </si>
  <si>
    <t>BH05227</t>
  </si>
  <si>
    <t>BH05592</t>
  </si>
  <si>
    <t>BH05587</t>
  </si>
  <si>
    <t>BH05409</t>
  </si>
  <si>
    <t>BH05619</t>
  </si>
  <si>
    <t>BH05431</t>
  </si>
  <si>
    <t>BH05451</t>
  </si>
  <si>
    <t>BH05591</t>
  </si>
  <si>
    <t>BH05593</t>
  </si>
  <si>
    <t>BH05599</t>
  </si>
  <si>
    <t>BH05453</t>
  </si>
  <si>
    <t>BH05583</t>
  </si>
  <si>
    <t>BH05617</t>
  </si>
  <si>
    <t>BH05589</t>
  </si>
  <si>
    <t>BH05588</t>
  </si>
  <si>
    <t>BH05450</t>
  </si>
  <si>
    <t>BH05585</t>
  </si>
  <si>
    <t>BH05433</t>
  </si>
  <si>
    <t>BH05432</t>
  </si>
  <si>
    <t>BH05590</t>
  </si>
  <si>
    <t>BH05584</t>
  </si>
  <si>
    <t>BH17282</t>
  </si>
  <si>
    <t>BH17302</t>
  </si>
  <si>
    <t>BH17278</t>
  </si>
  <si>
    <t>BH17285</t>
  </si>
  <si>
    <t>BH17291</t>
  </si>
  <si>
    <t>BH05561</t>
  </si>
  <si>
    <t>BH17283</t>
  </si>
  <si>
    <t>BH17293</t>
  </si>
  <si>
    <t>BH17284</t>
  </si>
  <si>
    <t>BH17279</t>
  </si>
  <si>
    <t>BH17281</t>
  </si>
  <si>
    <t>BH17286</t>
  </si>
  <si>
    <t>BH17292</t>
  </si>
  <si>
    <t>BH17300</t>
  </si>
  <si>
    <t>BH17290</t>
  </si>
  <si>
    <t>BH17299</t>
  </si>
  <si>
    <t>BH06123</t>
  </si>
  <si>
    <t>BH06201</t>
  </si>
  <si>
    <t>BH06116</t>
  </si>
  <si>
    <t>BH06127</t>
  </si>
  <si>
    <t>BH06003</t>
  </si>
  <si>
    <t>BH06124</t>
  </si>
  <si>
    <t>BH06129</t>
  </si>
  <si>
    <t>BH05973</t>
  </si>
  <si>
    <t>BH06119</t>
  </si>
  <si>
    <t>BH06128</t>
  </si>
  <si>
    <t>BH06197</t>
  </si>
  <si>
    <t>BH06198</t>
  </si>
  <si>
    <t>BH06122</t>
  </si>
  <si>
    <t>BH06117</t>
  </si>
  <si>
    <t>BH06126</t>
  </si>
  <si>
    <t>BH06205</t>
  </si>
  <si>
    <t>BH06199</t>
  </si>
  <si>
    <t>BH06200</t>
  </si>
  <si>
    <t>BH06120</t>
  </si>
  <si>
    <t>BH06415</t>
  </si>
  <si>
    <t>BH06542</t>
  </si>
  <si>
    <t>BH06543</t>
  </si>
  <si>
    <t>bh16590</t>
  </si>
  <si>
    <t>BH17308</t>
  </si>
  <si>
    <t>BH06788</t>
  </si>
  <si>
    <t>BH17309</t>
  </si>
  <si>
    <t>BH17310</t>
  </si>
  <si>
    <t>bh16589</t>
  </si>
  <si>
    <t>BH06710</t>
  </si>
  <si>
    <t>BH16835</t>
  </si>
  <si>
    <t>BH16960</t>
  </si>
  <si>
    <t>bh16832</t>
  </si>
  <si>
    <t>bh16618</t>
  </si>
  <si>
    <t>BH16932</t>
  </si>
  <si>
    <t>BH16963</t>
  </si>
  <si>
    <t>BH16964</t>
  </si>
  <si>
    <t>BH16974</t>
  </si>
  <si>
    <t>bh16808</t>
  </si>
  <si>
    <t>BH16962</t>
  </si>
  <si>
    <t>BH16973</t>
  </si>
  <si>
    <t>bh16621</t>
  </si>
  <si>
    <t>bh16673</t>
  </si>
  <si>
    <t>BH17062</t>
  </si>
  <si>
    <t>BH17086</t>
  </si>
  <si>
    <t>BH17059</t>
  </si>
  <si>
    <t>BH17328</t>
  </si>
  <si>
    <t>BH17064</t>
  </si>
  <si>
    <t>BH17061</t>
  </si>
  <si>
    <t>BH17065</t>
  </si>
  <si>
    <t>BH17591</t>
  </si>
  <si>
    <t>BH17554</t>
  </si>
  <si>
    <t>BH17789</t>
  </si>
  <si>
    <t>BH18571</t>
  </si>
  <si>
    <t>BH17999</t>
  </si>
  <si>
    <t>BH18001</t>
  </si>
  <si>
    <t>BH18551</t>
  </si>
  <si>
    <t>BH17998</t>
  </si>
  <si>
    <t>BH18000</t>
  </si>
  <si>
    <t>BH18005</t>
  </si>
  <si>
    <t>BH18004</t>
  </si>
  <si>
    <t>BH18552</t>
  </si>
  <si>
    <t>BH18008</t>
  </si>
  <si>
    <t>BH18614</t>
  </si>
  <si>
    <t>BH18616</t>
  </si>
  <si>
    <t>BH17995</t>
  </si>
  <si>
    <t>BH17996</t>
  </si>
  <si>
    <t>BH18003</t>
  </si>
  <si>
    <t>BH18007</t>
  </si>
  <si>
    <t>BH18009</t>
  </si>
  <si>
    <t>BH18006</t>
  </si>
  <si>
    <t>BH18014</t>
  </si>
  <si>
    <t>HBTL460782602001808</t>
  </si>
  <si>
    <t>HBTL460782602000069</t>
  </si>
  <si>
    <t>HBTL460782602000067</t>
  </si>
  <si>
    <t>HBTL460782601001000</t>
  </si>
  <si>
    <t>HBTL460772602001662</t>
  </si>
  <si>
    <t>HBTL460772602001660</t>
  </si>
  <si>
    <t>HBTL460772602001605</t>
  </si>
  <si>
    <t>HBTL460772602000045</t>
  </si>
  <si>
    <t>HBTL460762602001447</t>
  </si>
  <si>
    <t>HBTL460762602001413</t>
  </si>
  <si>
    <t>HBTL460762602000056</t>
  </si>
  <si>
    <t>HBTL460672602001271</t>
  </si>
  <si>
    <t>HBTL460662602001258</t>
  </si>
  <si>
    <t>HBTL460662602001235</t>
  </si>
  <si>
    <t>HBTL460662602001215</t>
  </si>
  <si>
    <t>HBTL460662602001206</t>
  </si>
  <si>
    <t>HBTL460662602001204</t>
  </si>
  <si>
    <t>HBTL460652602001175</t>
  </si>
  <si>
    <t>HBTL460652602001167</t>
  </si>
  <si>
    <t>HBTL460642602001075</t>
  </si>
  <si>
    <t>HBTL460642602001066</t>
  </si>
  <si>
    <t>HBTL460642602001053</t>
  </si>
  <si>
    <t>HBTL460642602001023</t>
  </si>
  <si>
    <t>HBTL460632602000979</t>
  </si>
  <si>
    <t>HBTL460632602000978</t>
  </si>
  <si>
    <t>HBTL460632602000921</t>
  </si>
  <si>
    <t>HBTL460622602000804</t>
  </si>
  <si>
    <t>HBTL460602602000747</t>
  </si>
  <si>
    <t>HBTL460602602000730</t>
  </si>
  <si>
    <t>HBTL460592602000701</t>
  </si>
  <si>
    <t>HBTL460592602000632</t>
  </si>
  <si>
    <t>HBTL460582602000469</t>
  </si>
  <si>
    <t>HBTL460572602000445</t>
  </si>
  <si>
    <t>HBTL460572602000403</t>
  </si>
  <si>
    <t>HBTL460572602000382</t>
  </si>
  <si>
    <t>HBTL460572602000358</t>
  </si>
  <si>
    <t>HBTL460572602000342</t>
  </si>
  <si>
    <t>HBTL460572602000015</t>
  </si>
  <si>
    <t>HBTL460562602000325</t>
  </si>
  <si>
    <t>HBTL460562602000293</t>
  </si>
  <si>
    <t>HBTL460562602000228</t>
  </si>
  <si>
    <t>HBTL460562602000220</t>
  </si>
  <si>
    <t>HBTL460552602000147</t>
  </si>
  <si>
    <t>HBTL460552602000145</t>
  </si>
  <si>
    <t>HBTL460552602000101</t>
  </si>
  <si>
    <t>HBTL460552602000099</t>
  </si>
  <si>
    <t>HBTL460552602000092</t>
  </si>
  <si>
    <t>HBTL460552602000077</t>
  </si>
  <si>
    <t>HBTL460552602000063</t>
  </si>
  <si>
    <t>HBTL460542602000001</t>
  </si>
  <si>
    <t>HN/NK050326PK0044</t>
  </si>
  <si>
    <t>HBTL460822603000009</t>
  </si>
  <si>
    <t>HBTL460832603000212</t>
  </si>
  <si>
    <t>HBTL460832603000140</t>
  </si>
  <si>
    <t>HBTL460832603000080</t>
  </si>
  <si>
    <t>HBTL460832603000017</t>
  </si>
  <si>
    <t>HBTL460842603000384</t>
  </si>
  <si>
    <t>HBTL460842603000379</t>
  </si>
  <si>
    <t>HBTL460842603000334</t>
  </si>
  <si>
    <t>HBTL460842603000278</t>
  </si>
  <si>
    <t>HBTL460842603000273</t>
  </si>
  <si>
    <t>HBTL460842603000265</t>
  </si>
  <si>
    <t>HBTL460842603000242</t>
  </si>
  <si>
    <t>HBTL460842603000006</t>
  </si>
  <si>
    <t>HBTL460852603000631</t>
  </si>
  <si>
    <t>HBTL460852603000437</t>
  </si>
  <si>
    <t>HBTL460872603001026</t>
  </si>
  <si>
    <t>HBTL460872603000042</t>
  </si>
  <si>
    <t>HBTL460882603001035</t>
  </si>
  <si>
    <t>HBTL460892603001137</t>
  </si>
  <si>
    <t>HBTL460892603001134</t>
  </si>
  <si>
    <t>HBTL460912603001484</t>
  </si>
  <si>
    <t>HBTL460912603001380</t>
  </si>
  <si>
    <t>HBTL460922603001747</t>
  </si>
  <si>
    <t>HBTL460922603001675</t>
  </si>
  <si>
    <t>HBTL460922603001671</t>
  </si>
  <si>
    <t>HBTL460922603001614</t>
  </si>
  <si>
    <t>HBTL460922603001576</t>
  </si>
  <si>
    <t>HBTL460922603001544</t>
  </si>
  <si>
    <t>HBTL460932603001862</t>
  </si>
  <si>
    <t>HBTL460932603001850</t>
  </si>
  <si>
    <t>HBTL460932603001849</t>
  </si>
  <si>
    <t>HBTL460932603001737</t>
  </si>
  <si>
    <t>HBTL460932603001736</t>
  </si>
  <si>
    <t>HBTL460942603002042</t>
  </si>
  <si>
    <t>HBTL460942603001984</t>
  </si>
  <si>
    <t>HBTL460942603001875</t>
  </si>
  <si>
    <t>HBTL460942603001874</t>
  </si>
  <si>
    <t>HBTL460952603002086</t>
  </si>
  <si>
    <t>HBTL460962603002189</t>
  </si>
  <si>
    <t>HBTL460972603002215</t>
  </si>
  <si>
    <t>HBTL460982603002460</t>
  </si>
  <si>
    <t>HBTL460982603002457</t>
  </si>
  <si>
    <t>HBTL460982603002367</t>
  </si>
  <si>
    <t>HBTL460992603002647</t>
  </si>
  <si>
    <t>HBTL460992603002564</t>
  </si>
  <si>
    <t>HBTL461002603002770</t>
  </si>
  <si>
    <t>HBTL461002603002760</t>
  </si>
  <si>
    <t>HBTL461022603003091</t>
  </si>
  <si>
    <t>HBTL461022603003075</t>
  </si>
  <si>
    <t>HBTL461042603003300</t>
  </si>
  <si>
    <t>HBTL461042603003165</t>
  </si>
  <si>
    <t>HBTL461052603003384</t>
  </si>
  <si>
    <t>HBTL461052603003352</t>
  </si>
  <si>
    <t>HBTL461062603003643</t>
  </si>
  <si>
    <t>HBTL461062603003573</t>
  </si>
  <si>
    <t>HBTL461082603003727</t>
  </si>
  <si>
    <t>BH18846</t>
  </si>
  <si>
    <t>BH19012</t>
  </si>
  <si>
    <t>BH18844</t>
  </si>
  <si>
    <t>BH18783</t>
  </si>
  <si>
    <t>BH18845</t>
  </si>
  <si>
    <t>BH18784</t>
  </si>
  <si>
    <t>BH18843</t>
  </si>
  <si>
    <t>BH19240</t>
  </si>
  <si>
    <t>BH19244</t>
  </si>
  <si>
    <t>BH19242</t>
  </si>
  <si>
    <t>BH19243</t>
  </si>
  <si>
    <t>BH19241</t>
  </si>
  <si>
    <t>BH19520</t>
  </si>
  <si>
    <t>BH19239</t>
  </si>
  <si>
    <t>BH19705</t>
  </si>
  <si>
    <t>BH19704</t>
  </si>
  <si>
    <t>BH19706</t>
  </si>
  <si>
    <t>BH19813</t>
  </si>
  <si>
    <t>BH20238</t>
  </si>
  <si>
    <t>BH20376</t>
  </si>
  <si>
    <t>BH20747</t>
  </si>
  <si>
    <t>BH21059</t>
  </si>
  <si>
    <t>BH21190</t>
  </si>
  <si>
    <t>BH21055</t>
  </si>
  <si>
    <t>BH21050</t>
  </si>
  <si>
    <t>BH21062</t>
  </si>
  <si>
    <t>BH21061</t>
  </si>
  <si>
    <t>BH21188</t>
  </si>
  <si>
    <t>BH21060</t>
  </si>
  <si>
    <t>BH21189</t>
  </si>
  <si>
    <t>BH21222</t>
  </si>
  <si>
    <t>BH21253</t>
  </si>
  <si>
    <t>BH21296</t>
  </si>
  <si>
    <t>BH21310</t>
  </si>
  <si>
    <t>BH21295</t>
  </si>
  <si>
    <t>BH21349</t>
  </si>
  <si>
    <t>BH21527</t>
  </si>
  <si>
    <t>BH21528</t>
  </si>
  <si>
    <t>BH21526</t>
  </si>
  <si>
    <t>BH21674</t>
  </si>
  <si>
    <t>BH21727</t>
  </si>
  <si>
    <t>BH21713</t>
  </si>
  <si>
    <t>BH21714</t>
  </si>
  <si>
    <t>BH22068</t>
  </si>
  <si>
    <t>BH21913</t>
  </si>
  <si>
    <t>BH22067</t>
  </si>
  <si>
    <t>BH22314</t>
  </si>
  <si>
    <t>BH22185</t>
  </si>
  <si>
    <t>BH22318</t>
  </si>
  <si>
    <t>BH22186</t>
  </si>
  <si>
    <t>BH22317</t>
  </si>
  <si>
    <t>BH22319</t>
  </si>
  <si>
    <t>BH22201</t>
  </si>
  <si>
    <t>BH22409</t>
  </si>
  <si>
    <t>BH22697</t>
  </si>
  <si>
    <t>BH22980</t>
  </si>
  <si>
    <t>BH22763</t>
  </si>
  <si>
    <t>BH22846</t>
  </si>
  <si>
    <t>BH22844</t>
  </si>
  <si>
    <t>BH22905</t>
  </si>
  <si>
    <t>BH22848</t>
  </si>
  <si>
    <t>BH23479</t>
  </si>
  <si>
    <t>BH23512</t>
  </si>
  <si>
    <t>BH23356</t>
  </si>
  <si>
    <t>BH23510</t>
  </si>
  <si>
    <t>BH23481</t>
  </si>
  <si>
    <t>BH23357</t>
  </si>
  <si>
    <t>BH23358</t>
  </si>
  <si>
    <t>BH23354</t>
  </si>
  <si>
    <t>BH23513</t>
  </si>
  <si>
    <t>BH23359</t>
  </si>
  <si>
    <t>BH23482</t>
  </si>
  <si>
    <t>BH23691</t>
  </si>
  <si>
    <t>BH23690</t>
  </si>
  <si>
    <t>BH23765</t>
  </si>
  <si>
    <t>BH23726</t>
  </si>
  <si>
    <t>BH23692</t>
  </si>
  <si>
    <t>BH23725</t>
  </si>
  <si>
    <t>BH23727</t>
  </si>
  <si>
    <t>BH23905</t>
  </si>
  <si>
    <t>BH23906</t>
  </si>
  <si>
    <t>BH24060</t>
  </si>
  <si>
    <t>BH24066</t>
  </si>
  <si>
    <t>BH24063</t>
  </si>
  <si>
    <t>BH24062</t>
  </si>
  <si>
    <t>BH24064</t>
  </si>
  <si>
    <t>BH24061</t>
  </si>
  <si>
    <t>BH24067</t>
  </si>
  <si>
    <t>BH24216</t>
  </si>
  <si>
    <t>BH24219</t>
  </si>
  <si>
    <t>BH24122</t>
  </si>
  <si>
    <t>BH24218</t>
  </si>
  <si>
    <t>BH24238</t>
  </si>
  <si>
    <t>00000646</t>
  </si>
  <si>
    <t>00008397</t>
  </si>
  <si>
    <t>00009013</t>
  </si>
  <si>
    <t>00008460</t>
  </si>
  <si>
    <t>00008528</t>
  </si>
  <si>
    <t>00008523</t>
  </si>
  <si>
    <t>00009014</t>
  </si>
  <si>
    <t>00009012</t>
  </si>
  <si>
    <t>00009040</t>
  </si>
  <si>
    <t>00009047</t>
  </si>
  <si>
    <t>00008527</t>
  </si>
  <si>
    <t>00008529</t>
  </si>
  <si>
    <t>00008533</t>
  </si>
  <si>
    <t>00009048</t>
  </si>
  <si>
    <t>00008520</t>
  </si>
  <si>
    <t>00009011</t>
  </si>
  <si>
    <t>00008525</t>
  </si>
  <si>
    <t>00008524</t>
  </si>
  <si>
    <t>00009045</t>
  </si>
  <si>
    <t>00008522</t>
  </si>
  <si>
    <t>00009043</t>
  </si>
  <si>
    <t>00009042</t>
  </si>
  <si>
    <t>00008526</t>
  </si>
  <si>
    <t>00008521</t>
  </si>
  <si>
    <t>00009101</t>
  </si>
  <si>
    <t>00009338</t>
  </si>
  <si>
    <t>00009079</t>
  </si>
  <si>
    <t>00009104</t>
  </si>
  <si>
    <t>00009109</t>
  </si>
  <si>
    <t>00009078</t>
  </si>
  <si>
    <t>00009102</t>
  </si>
  <si>
    <t>00009111</t>
  </si>
  <si>
    <t>00009103</t>
  </si>
  <si>
    <t>00009080</t>
  </si>
  <si>
    <t>00009100</t>
  </si>
  <si>
    <t>00009105</t>
  </si>
  <si>
    <t>00009110</t>
  </si>
  <si>
    <t>00009337</t>
  </si>
  <si>
    <t>00012108</t>
  </si>
  <si>
    <t>00009336</t>
  </si>
  <si>
    <t>00009401</t>
  </si>
  <si>
    <t>00009413</t>
  </si>
  <si>
    <t>00009396</t>
  </si>
  <si>
    <t>00009404</t>
  </si>
  <si>
    <t>00009374</t>
  </si>
  <si>
    <t>00009402</t>
  </si>
  <si>
    <t>00009406</t>
  </si>
  <si>
    <t>00009407</t>
  </si>
  <si>
    <t>00009398</t>
  </si>
  <si>
    <t>00009405</t>
  </si>
  <si>
    <t>00009409</t>
  </si>
  <si>
    <t>00009410</t>
  </si>
  <si>
    <t>00009400</t>
  </si>
  <si>
    <t>00009397</t>
  </si>
  <si>
    <t>00009403</t>
  </si>
  <si>
    <t>00009418</t>
  </si>
  <si>
    <t>00012107</t>
  </si>
  <si>
    <t>00009412</t>
  </si>
  <si>
    <t>00009399</t>
  </si>
  <si>
    <t>00009500</t>
  </si>
  <si>
    <t>00009562</t>
  </si>
  <si>
    <t>00009563</t>
  </si>
  <si>
    <t>00010431</t>
  </si>
  <si>
    <t>00009685</t>
  </si>
  <si>
    <t>00009674</t>
  </si>
  <si>
    <t>00010110</t>
  </si>
  <si>
    <t>00010245</t>
  </si>
  <si>
    <t>00010430</t>
  </si>
  <si>
    <t>00009670</t>
  </si>
  <si>
    <t>00010499</t>
  </si>
  <si>
    <t>00010536</t>
  </si>
  <si>
    <t>00010498</t>
  </si>
  <si>
    <t>00010464</t>
  </si>
  <si>
    <t>00010516</t>
  </si>
  <si>
    <t>00010538</t>
  </si>
  <si>
    <t>00010539</t>
  </si>
  <si>
    <t>00010541</t>
  </si>
  <si>
    <t>00010496</t>
  </si>
  <si>
    <t>00010537</t>
  </si>
  <si>
    <t>00010540</t>
  </si>
  <si>
    <t>00010461</t>
  </si>
  <si>
    <t>00010489</t>
  </si>
  <si>
    <t>00010627</t>
  </si>
  <si>
    <t>00010633</t>
  </si>
  <si>
    <t>00010625</t>
  </si>
  <si>
    <t>00010673</t>
  </si>
  <si>
    <t>00010628</t>
  </si>
  <si>
    <t>00010626</t>
  </si>
  <si>
    <t>00010629</t>
  </si>
  <si>
    <t>00010894</t>
  </si>
  <si>
    <t>00010858</t>
  </si>
  <si>
    <t>00012103</t>
  </si>
  <si>
    <t>00013964</t>
  </si>
  <si>
    <t>00013923</t>
  </si>
  <si>
    <t>00013925</t>
  </si>
  <si>
    <t>00013929</t>
  </si>
  <si>
    <t>00013961</t>
  </si>
  <si>
    <t>00013924</t>
  </si>
  <si>
    <t>00013960</t>
  </si>
  <si>
    <t>00013926</t>
  </si>
  <si>
    <t>00013930</t>
  </si>
  <si>
    <t>00013927</t>
  </si>
  <si>
    <t>00014043</t>
  </si>
  <si>
    <t>00014044</t>
  </si>
  <si>
    <t>00014041</t>
  </si>
  <si>
    <t>00014042</t>
  </si>
  <si>
    <t>00013991</t>
  </si>
  <si>
    <t>00014491</t>
  </si>
  <si>
    <t>00014492</t>
  </si>
  <si>
    <t>00014490</t>
  </si>
  <si>
    <t>00014493</t>
  </si>
  <si>
    <t>641</t>
  </si>
  <si>
    <t>00001185</t>
  </si>
  <si>
    <t>1029</t>
  </si>
  <si>
    <t>00014696</t>
  </si>
  <si>
    <t>00014733</t>
  </si>
  <si>
    <t>00014694</t>
  </si>
  <si>
    <t>00014599</t>
  </si>
  <si>
    <t>00014695</t>
  </si>
  <si>
    <t>00014600</t>
  </si>
  <si>
    <t>00014693</t>
  </si>
  <si>
    <t>00014799</t>
  </si>
  <si>
    <t>00014803</t>
  </si>
  <si>
    <t>00014801</t>
  </si>
  <si>
    <t>00014802</t>
  </si>
  <si>
    <t>00014800</t>
  </si>
  <si>
    <t>00014824</t>
  </si>
  <si>
    <t>00014798</t>
  </si>
  <si>
    <t>00015565</t>
  </si>
  <si>
    <t>00015564</t>
  </si>
  <si>
    <t>00015566</t>
  </si>
  <si>
    <t>00015568</t>
  </si>
  <si>
    <t>00016193</t>
  </si>
  <si>
    <t>00016252</t>
  </si>
  <si>
    <t>00016306</t>
  </si>
  <si>
    <t>00016321</t>
  </si>
  <si>
    <t>00017235</t>
  </si>
  <si>
    <t>00016317</t>
  </si>
  <si>
    <t>00016315</t>
  </si>
  <si>
    <t>00017183</t>
  </si>
  <si>
    <t>00017182</t>
  </si>
  <si>
    <t>00017233</t>
  </si>
  <si>
    <t>00017181</t>
  </si>
  <si>
    <t>00017234</t>
  </si>
  <si>
    <t>00017283</t>
  </si>
  <si>
    <t>00017292</t>
  </si>
  <si>
    <t>00017321</t>
  </si>
  <si>
    <t>00018392</t>
  </si>
  <si>
    <t>00017319</t>
  </si>
  <si>
    <t>00018393</t>
  </si>
  <si>
    <t>00018467</t>
  </si>
  <si>
    <t>00018468</t>
  </si>
  <si>
    <t>00018466</t>
  </si>
  <si>
    <t>00018487</t>
  </si>
  <si>
    <t>00019023</t>
  </si>
  <si>
    <t>00019017</t>
  </si>
  <si>
    <t>00019018</t>
  </si>
  <si>
    <t>00019092</t>
  </si>
  <si>
    <t>00019049</t>
  </si>
  <si>
    <t>00019091</t>
  </si>
  <si>
    <t>00019176</t>
  </si>
  <si>
    <t>00019125</t>
  </si>
  <si>
    <t>00019180</t>
  </si>
  <si>
    <t>00019126</t>
  </si>
  <si>
    <t>00019179</t>
  </si>
  <si>
    <t>00019181</t>
  </si>
  <si>
    <t>00019133</t>
  </si>
  <si>
    <t>00019292</t>
  </si>
  <si>
    <t>00020684</t>
  </si>
  <si>
    <t>00020743</t>
  </si>
  <si>
    <t>00020723</t>
  </si>
  <si>
    <t>00020735</t>
  </si>
  <si>
    <t>00020734</t>
  </si>
  <si>
    <t>00020738</t>
  </si>
  <si>
    <t>00020737</t>
  </si>
  <si>
    <t>00021576</t>
  </si>
  <si>
    <t>00021617</t>
  </si>
  <si>
    <t>00021569</t>
  </si>
  <si>
    <t>00021615</t>
  </si>
  <si>
    <t>00021581</t>
  </si>
  <si>
    <t>00021570</t>
  </si>
  <si>
    <t>00021571</t>
  </si>
  <si>
    <t>00021568</t>
  </si>
  <si>
    <t>00021618</t>
  </si>
  <si>
    <t>00021572</t>
  </si>
  <si>
    <t>00021582</t>
  </si>
  <si>
    <t>00021686</t>
  </si>
  <si>
    <t>00021685</t>
  </si>
  <si>
    <t>00021713</t>
  </si>
  <si>
    <t>00021696</t>
  </si>
  <si>
    <t>00021687</t>
  </si>
  <si>
    <t>00021695</t>
  </si>
  <si>
    <t>00021697</t>
  </si>
  <si>
    <t>00022744</t>
  </si>
  <si>
    <t>00022745</t>
  </si>
  <si>
    <t>00023049</t>
  </si>
  <si>
    <t>00023061</t>
  </si>
  <si>
    <t>00023052</t>
  </si>
  <si>
    <t>00023051</t>
  </si>
  <si>
    <t>00023053</t>
  </si>
  <si>
    <t>00023050</t>
  </si>
  <si>
    <t>00023062</t>
  </si>
  <si>
    <t>00023096</t>
  </si>
  <si>
    <t>00023099</t>
  </si>
  <si>
    <t>00023076</t>
  </si>
  <si>
    <t>00023098</t>
  </si>
  <si>
    <t>00023110</t>
  </si>
  <si>
    <t>Thanh toán công nợ tháng 2</t>
  </si>
  <si>
    <t>00023184</t>
  </si>
  <si>
    <t>00023248</t>
  </si>
  <si>
    <t>00023286</t>
  </si>
  <si>
    <t>00023249</t>
  </si>
  <si>
    <t>BH24421</t>
  </si>
  <si>
    <t>BH24606</t>
  </si>
  <si>
    <t>BH24754</t>
  </si>
  <si>
    <t>BH24612</t>
  </si>
  <si>
    <t>Thanh toán công nợ tháng 01</t>
  </si>
  <si>
    <t>FUJIBRG-HNI-BDH-11091</t>
  </si>
  <si>
    <t>Bán hàng Siêu thị FujiMart 51 Lê Đại Hành theo hóa đơn 00024870</t>
  </si>
  <si>
    <t>Bán hàng Siêu thị FujiMart Lê Văn Lương theo hóa đơn 00024877</t>
  </si>
  <si>
    <t>Bán hàng Siêu thị Fujimart 67 Trần Phú-Ba Đình theo hóa đơn 00024909</t>
  </si>
  <si>
    <t>Bán hàng Fujimart Minh Khai theo hóa đơn 00024932</t>
  </si>
  <si>
    <t>Bán hàng Siêu thị FujiMart Times City theo hóa đơn 00024894</t>
  </si>
  <si>
    <t>Bán hàng Fujimart Định Công theo hóa đơn 00024892</t>
  </si>
  <si>
    <t>Bán hàng BRG mart Intracom Đông Anh theo hóa đơn 00025010 (po đặt 6-4)</t>
  </si>
  <si>
    <t>Bán hàng Siêu thị Fujimart Huỳnh Thúc Kháng theo hóa đơn 00025009</t>
  </si>
  <si>
    <t>Bán hàng BRGMART 15-17 Ngọc Khánh, Hà Nội theo hóa đơn 00026004</t>
  </si>
  <si>
    <t>Bán hàng Siêu thị HaproMart A4 Vĩnh Phúc, Ba Đình theo hóa đơn 00026002</t>
  </si>
  <si>
    <t>Bán hàng Siêu thị Fujimart 249 Thụy Khê theo hóa đơn 00026003</t>
  </si>
  <si>
    <t>Bán hàng BRGMART 13 Thành Công, Hà Nội theo hóa đơn 00026297</t>
  </si>
  <si>
    <t>Bán hàng Siêu thị Fujimart 324 Tây Sơn theo hóa đơn 00026296</t>
  </si>
  <si>
    <t>Bán hàng CH Hapro 83 Nguyễn An Ninh theo hóa đơn 00026303</t>
  </si>
  <si>
    <t>Bán hàng BRGMART 15-17 Ngọc Khánh, Hà Nội theo hóa đơn 00026340</t>
  </si>
  <si>
    <t>Bán hàng Siêu thị Fujimart 142 Lê Duẩn theo hóa đơn 00026343</t>
  </si>
  <si>
    <t>Bán hàng Siêu thị FujiMart 51 Lê Đại Hành theo hóa đơn 00026344</t>
  </si>
  <si>
    <t>Bán hàng Siêu thị Fuji The Light theo hóa đơn 00026342</t>
  </si>
  <si>
    <t>Bán hàng BRGMART Thanh Xuân, Hà Nội theo hóa đơn 00026345</t>
  </si>
  <si>
    <t>Bán hàng Siêu thị FujiMart Ocean Park theo hóa đơn 00026339</t>
  </si>
  <si>
    <t>Bán hàng Siêu thị intimex Hải Dương theo hóa đơn 00026439</t>
  </si>
  <si>
    <t>Bán hàng Siêu thị FujiMart Trung Yên theo hóa đơn 00026433</t>
  </si>
  <si>
    <t>Bán hàng Siêu thị BRGMart Phố Nối theo hóa đơn 00026438</t>
  </si>
  <si>
    <t>Bán hàng Siêu thị Fujimart 324 Tây Sơn theo hóa đơn 00027820</t>
  </si>
  <si>
    <t>Bán hàng Siêu thị Fujimart Chính Kinh theo hóa đơn 00027843</t>
  </si>
  <si>
    <t>Bán hàng Siêu thị HaproMart A4 Vĩnh Phúc, Ba Đình theo hóa đơn 00027890</t>
  </si>
  <si>
    <t>Bán hàng Siêu thị FujiMart Tân Mai theo hóa đơn 00027891</t>
  </si>
  <si>
    <t>Bán hàng Fujimart Minh Khai theo hóa đơn 00028179</t>
  </si>
  <si>
    <t>Bán hàng CH Hapro 198 Lò Đúc theo hóa đơn 00028198</t>
  </si>
  <si>
    <t>Bán hàng Siêu thị FujiMart Lê Văn Lương theo hóa đơn 00028178</t>
  </si>
  <si>
    <t>Bán hàng Seikamart 275 nguyễn Trãi theo hóa đơn 00028180</t>
  </si>
  <si>
    <t>Bán hàng Siêu thị Fujimart 67 Trần Phú-Ba Đình theo hóa đơn 00028257</t>
  </si>
  <si>
    <t>Bán hàng BRGMART Chợ bưởi, HN theo hóa đơn 00028258</t>
  </si>
  <si>
    <t>Bán hàng Siêu thị intimex Hải Dương theo hóa đơn 00028278</t>
  </si>
  <si>
    <t>Bán hàng Siêu thị Fujimart 89 Lạc Long Quân theo hóa đơn 00028309</t>
  </si>
  <si>
    <t>Bán hàng Siêu thị FujiMart 51 Lê Đại Hành theo hóa đơn 00028270</t>
  </si>
  <si>
    <t>Bán hàng BRGMART 5 Hàm Tử Quan, Hoàn Kiếm, Hà Nội theo hóa đơn 00028291</t>
  </si>
  <si>
    <t>Bán hàng BRG mart Intracom Đông Anh theo hóa đơn 00028332</t>
  </si>
  <si>
    <t>Bán hàng Siêu thị Fujimart 142 Lê Duẩn theo hóa đơn 00028362</t>
  </si>
  <si>
    <t>Bán hàng CH Hapro 53D Hàng Bài theo hóa đơn 00028333</t>
  </si>
  <si>
    <t>Bán hàng Siêu thị FujiMart 51 Lê Đại Hành theo hóa đơn 00029636</t>
  </si>
  <si>
    <t>Bán hàng Siêu thị FujiMart Tân Mai theo hóa đơn 00029637</t>
  </si>
  <si>
    <t>Bán hàng Siêu thị FujiMart Times City theo hóa đơn 00029628</t>
  </si>
  <si>
    <t>Bán hàng BRG 362 Ngọc Lâm, Hà Nội theo hóa đơn 00029629</t>
  </si>
  <si>
    <t>Bán hàng BRGMART 13 Thành Công, Hà Nội theo hóa đơn 00029979</t>
  </si>
  <si>
    <t>00024281</t>
  </si>
  <si>
    <t>00024185</t>
  </si>
  <si>
    <t>00024354</t>
  </si>
  <si>
    <t>00024367</t>
  </si>
  <si>
    <t>00024805</t>
  </si>
  <si>
    <t>00024782</t>
  </si>
  <si>
    <t>00024841</t>
  </si>
  <si>
    <t>00024870</t>
  </si>
  <si>
    <t>00024877</t>
  </si>
  <si>
    <t>00024909</t>
  </si>
  <si>
    <t>00024893</t>
  </si>
  <si>
    <t>00024932</t>
  </si>
  <si>
    <t>00024894</t>
  </si>
  <si>
    <t>00024892</t>
  </si>
  <si>
    <t>00025010</t>
  </si>
  <si>
    <t>00025009</t>
  </si>
  <si>
    <t>00026004</t>
  </si>
  <si>
    <t>00026002</t>
  </si>
  <si>
    <t>00026003</t>
  </si>
  <si>
    <t>00026297</t>
  </si>
  <si>
    <t>00026296</t>
  </si>
  <si>
    <t>00026303</t>
  </si>
  <si>
    <t>00026340</t>
  </si>
  <si>
    <t>00026343</t>
  </si>
  <si>
    <t>00026344</t>
  </si>
  <si>
    <t>00026342</t>
  </si>
  <si>
    <t>00026345</t>
  </si>
  <si>
    <t>00026339</t>
  </si>
  <si>
    <t>00026439</t>
  </si>
  <si>
    <t>00026432</t>
  </si>
  <si>
    <t>00026433</t>
  </si>
  <si>
    <t>00026454</t>
  </si>
  <si>
    <t>00026453</t>
  </si>
  <si>
    <t>00026438</t>
  </si>
  <si>
    <t>00026531</t>
  </si>
  <si>
    <t>00026530</t>
  </si>
  <si>
    <t>00026533</t>
  </si>
  <si>
    <t>00026524</t>
  </si>
  <si>
    <t>00026525</t>
  </si>
  <si>
    <t>00026532</t>
  </si>
  <si>
    <t>00027820</t>
  </si>
  <si>
    <t>00027843</t>
  </si>
  <si>
    <t>00027890</t>
  </si>
  <si>
    <t>00027891</t>
  </si>
  <si>
    <t>00028179</t>
  </si>
  <si>
    <t>00028198</t>
  </si>
  <si>
    <t>00028178</t>
  </si>
  <si>
    <t>00028180</t>
  </si>
  <si>
    <t>00028257</t>
  </si>
  <si>
    <t>00028258</t>
  </si>
  <si>
    <t>00028278</t>
  </si>
  <si>
    <t>00028271</t>
  </si>
  <si>
    <t>00028309</t>
  </si>
  <si>
    <t>00028272</t>
  </si>
  <si>
    <t>00028286</t>
  </si>
  <si>
    <t>00028292</t>
  </si>
  <si>
    <t>00028270</t>
  </si>
  <si>
    <t>00028291</t>
  </si>
  <si>
    <t>00028293</t>
  </si>
  <si>
    <t>00028332</t>
  </si>
  <si>
    <t>00028362</t>
  </si>
  <si>
    <t>00028333</t>
  </si>
  <si>
    <t>00028381</t>
  </si>
  <si>
    <t>00028331</t>
  </si>
  <si>
    <t>00028361</t>
  </si>
  <si>
    <t>00028382</t>
  </si>
  <si>
    <t>00029581</t>
  </si>
  <si>
    <t>00029636</t>
  </si>
  <si>
    <t>00029637</t>
  </si>
  <si>
    <t>00029628</t>
  </si>
  <si>
    <t>00029629</t>
  </si>
  <si>
    <t>00029630</t>
  </si>
  <si>
    <t>00029919</t>
  </si>
  <si>
    <t>00029979</t>
  </si>
  <si>
    <t>BH24985</t>
  </si>
  <si>
    <t>BH24850</t>
  </si>
  <si>
    <t>BH25137</t>
  </si>
  <si>
    <t>BH25140</t>
  </si>
  <si>
    <t>BH25188</t>
  </si>
  <si>
    <t>BH25173</t>
  </si>
  <si>
    <t>BH25308</t>
  </si>
  <si>
    <t>BH25325</t>
  </si>
  <si>
    <t>BH25373</t>
  </si>
  <si>
    <t>BH25474</t>
  </si>
  <si>
    <t>BH25405</t>
  </si>
  <si>
    <t>BH25497</t>
  </si>
  <si>
    <t>BH25406</t>
  </si>
  <si>
    <t>BH25404</t>
  </si>
  <si>
    <t>BH25680</t>
  </si>
  <si>
    <t>BH25679</t>
  </si>
  <si>
    <t>BH25781</t>
  </si>
  <si>
    <t>BH25779</t>
  </si>
  <si>
    <t>BH25780</t>
  </si>
  <si>
    <t>BH25918</t>
  </si>
  <si>
    <t>BH25917</t>
  </si>
  <si>
    <t>BH25926</t>
  </si>
  <si>
    <t>BH26080</t>
  </si>
  <si>
    <t>BH26165</t>
  </si>
  <si>
    <t>BH26166</t>
  </si>
  <si>
    <t>BH26148</t>
  </si>
  <si>
    <t>BH26167</t>
  </si>
  <si>
    <t>BH26079</t>
  </si>
  <si>
    <t>BH26405</t>
  </si>
  <si>
    <t>BH26398</t>
  </si>
  <si>
    <t>BH26399</t>
  </si>
  <si>
    <t>BH26419</t>
  </si>
  <si>
    <t>BH26418</t>
  </si>
  <si>
    <t>BH26404</t>
  </si>
  <si>
    <t>BH26596</t>
  </si>
  <si>
    <t>BH26595</t>
  </si>
  <si>
    <t>BH26599</t>
  </si>
  <si>
    <t>BH26588</t>
  </si>
  <si>
    <t>BH26589</t>
  </si>
  <si>
    <t>BH26598</t>
  </si>
  <si>
    <t>BH26776</t>
  </si>
  <si>
    <t>BH26799</t>
  </si>
  <si>
    <t>BH26816</t>
  </si>
  <si>
    <t>BH26817</t>
  </si>
  <si>
    <t>BH27276</t>
  </si>
  <si>
    <t>BH27305</t>
  </si>
  <si>
    <t>BH27275</t>
  </si>
  <si>
    <t>BH27277</t>
  </si>
  <si>
    <t>BH27432</t>
  </si>
  <si>
    <t>BH27468</t>
  </si>
  <si>
    <t>BH27650</t>
  </si>
  <si>
    <t>BH27575</t>
  </si>
  <si>
    <t>BH27763</t>
  </si>
  <si>
    <t>BH27578</t>
  </si>
  <si>
    <t>BH27736</t>
  </si>
  <si>
    <t>BH27742</t>
  </si>
  <si>
    <t>BH27572</t>
  </si>
  <si>
    <t>BH27741</t>
  </si>
  <si>
    <t>BH27743</t>
  </si>
  <si>
    <t>BH27777</t>
  </si>
  <si>
    <t>BH27897</t>
  </si>
  <si>
    <t>BH27778</t>
  </si>
  <si>
    <t>BH27914</t>
  </si>
  <si>
    <t>BH27776</t>
  </si>
  <si>
    <t>BH27896</t>
  </si>
  <si>
    <t>BH27915</t>
  </si>
  <si>
    <t>BH28114</t>
  </si>
  <si>
    <t>BH28267</t>
  </si>
  <si>
    <t>BH28268</t>
  </si>
  <si>
    <t>BH28259</t>
  </si>
  <si>
    <t>BH28260</t>
  </si>
  <si>
    <t>BH28261</t>
  </si>
  <si>
    <t>BH28281</t>
  </si>
  <si>
    <t>BH28363</t>
  </si>
  <si>
    <t>FUJIBRG-HYN-00-10141</t>
  </si>
  <si>
    <t>Hàng trả - Siêu thị FujiThe Light</t>
  </si>
  <si>
    <t>Hàng trả - Fujimart Minh Khai</t>
  </si>
  <si>
    <t>00001826</t>
  </si>
  <si>
    <t>00030153</t>
  </si>
  <si>
    <t>00030192</t>
  </si>
  <si>
    <t>00030200</t>
  </si>
  <si>
    <t>00030201</t>
  </si>
  <si>
    <t>00030202</t>
  </si>
  <si>
    <t>00030194</t>
  </si>
  <si>
    <t>00030193</t>
  </si>
  <si>
    <t>00030189</t>
  </si>
  <si>
    <t>00030190</t>
  </si>
  <si>
    <t>00030195</t>
  </si>
  <si>
    <t>00030219</t>
  </si>
  <si>
    <t>00030191</t>
  </si>
  <si>
    <t>BH28897</t>
  </si>
  <si>
    <t>BH28920</t>
  </si>
  <si>
    <t>BH28926</t>
  </si>
  <si>
    <t>BH28927</t>
  </si>
  <si>
    <t>BH28928</t>
  </si>
  <si>
    <t>BH28922</t>
  </si>
  <si>
    <t>BH28921</t>
  </si>
  <si>
    <t>BH28917</t>
  </si>
  <si>
    <t>BH28918</t>
  </si>
  <si>
    <t>BH28923</t>
  </si>
  <si>
    <t>BH28952</t>
  </si>
  <si>
    <t>BH28919</t>
  </si>
  <si>
    <t>Bán hàng Siêu thị BRGMart Moonlight Vân Canh theo hóa đơn 00030153</t>
  </si>
  <si>
    <t>Bán hàng BRG D2 Giảng Võ, Hà Nội theo hóa đơn 00030192</t>
  </si>
  <si>
    <t>Bán hàng CH Haprofood Ecohome 3 theo hóa đơn 00030200</t>
  </si>
  <si>
    <t>Bán hàng Siêu thị Fujimart 89 Lạc Long Quân theo hóa đơn 00030201</t>
  </si>
  <si>
    <t>Bán hàng Siêu thị FujiMart Trung Yên theo hóa đơn 00030202</t>
  </si>
  <si>
    <t>Bán hàng Fujimart Minh Khai theo hóa đơn 00030194</t>
  </si>
  <si>
    <t>Bán hàng Siêu thị FujiMart 51 Lê Đại Hành theo hóa đơn 00030193</t>
  </si>
  <si>
    <t>Bán hàng BRGMART 5 Hàm Tử Quan, Hoàn Kiếm, Hà Nội theo hóa đơn 00030189</t>
  </si>
  <si>
    <t>Bán hàng Siêu thị BRGMart 63 Hàng trống theo hóa đơn 00030190</t>
  </si>
  <si>
    <t>Bán hàng Siêu thị FujiMart Tân Mai theo hóa đơn 00030195</t>
  </si>
  <si>
    <t>Bán hàng Siêu thị Fujimart Chính Kinh theo hóa đơn 00030219</t>
  </si>
  <si>
    <t>Bán hàng Seika Dimond Westlake 98 Tô Ngọc Vân theo hóa đơn 00030191</t>
  </si>
  <si>
    <t>00028294</t>
  </si>
  <si>
    <t>00029580</t>
  </si>
  <si>
    <t>00029627</t>
  </si>
  <si>
    <t>BH27746</t>
  </si>
  <si>
    <t>BH28113</t>
  </si>
  <si>
    <t>BH28258</t>
  </si>
  <si>
    <t>Bán hàng Fujimart Định Công theo hóa đơn 00028294</t>
  </si>
  <si>
    <t>Bán hàng Siêu thị FujiMart Ocean Park theo hóa đơn 00029580</t>
  </si>
  <si>
    <t>Bán hàng Fujimart Định Công theo hóa đơn 00029627</t>
  </si>
  <si>
    <t xml:space="preserve">Hỗ trợ thẻ khách hàng thân thiết tháng 04.2026 </t>
  </si>
  <si>
    <t xml:space="preserve">Hỗ trợ trưng bày tháng 04.2026 </t>
  </si>
  <si>
    <t xml:space="preserve">Hỗ trợ đặt hàng tập trung tháng 04.2026 </t>
  </si>
  <si>
    <t>Chiết khấu doanh số không điều kiện 04.2026</t>
  </si>
  <si>
    <t>Chiết khấu thanh toán 04.2026</t>
  </si>
  <si>
    <t>Thanh toán công nợ tháng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</si>
</sst>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##,###,###,###,###;\-###,###,###,###,###;;@"/>
    <numFmt numFmtId="166" formatCode="_(* #,##0_);_(* \(#,##0\);_(* &quot;&quot;_);_(@_)"/>
    <numFmt numFmtId="167" formatCode="_ * #,##0_)_ ;_ * \(#,##0\)_ ;_ * &quot;-&quot;_)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sz val="11"/>
      <name val="Calibri"/>
      <family val="2"/>
      <scheme val="minor"/>
    </font>
    <font>
      <b/>
      <sz val="15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5"/>
      <color theme="1"/>
      <name val="Times New Roman"/>
      <family val="1"/>
    </font>
    <font>
      <sz val="8"/>
      <name val="Microsoft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1"/>
      <name val="Arial"/>
      <family val="2"/>
    </font>
    <font>
      <sz val="10"/>
      <name val="Times New Roman"/>
      <family val="1"/>
    </font>
    <font>
      <sz val="8"/>
      <name val="Calibri"/>
      <family val="2"/>
      <scheme val="minor"/>
    </font>
    <font>
      <sz val="8"/>
      <color rgb="FF008000"/>
      <name val="Microsoft Sans Serif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9F3FB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medium">
        <color rgb="FFFFFFFF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1" fillId="0" borderId="0"/>
    <xf numFmtId="41" fontId="1" fillId="0" borderId="0" applyFont="0" applyFill="0" applyBorder="0" applyAlignment="0" applyProtection="0"/>
  </cellStyleXfs>
  <cellXfs count="111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0" fillId="0" borderId="0" xfId="0" applyFont="1"/>
    <xf numFmtId="0" fontId="2" fillId="2" borderId="2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164" fontId="4" fillId="0" borderId="1" xfId="1" applyNumberFormat="1" applyFont="1" applyBorder="1"/>
    <xf numFmtId="0" fontId="12" fillId="0" borderId="0" xfId="0" applyFont="1"/>
    <xf numFmtId="164" fontId="4" fillId="0" borderId="2" xfId="1" quotePrefix="1" applyNumberFormat="1" applyFont="1" applyBorder="1" applyAlignment="1">
      <alignment horizontal="center"/>
    </xf>
    <xf numFmtId="38" fontId="9" fillId="3" borderId="0" xfId="0" applyNumberFormat="1" applyFont="1" applyFill="1"/>
    <xf numFmtId="164" fontId="3" fillId="0" borderId="2" xfId="1" applyNumberFormat="1" applyFont="1" applyBorder="1" applyAlignment="1">
      <alignment horizontal="center"/>
    </xf>
    <xf numFmtId="164" fontId="5" fillId="3" borderId="1" xfId="0" quotePrefix="1" applyNumberFormat="1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12" fillId="0" borderId="0" xfId="0" applyNumberFormat="1" applyFont="1"/>
    <xf numFmtId="164" fontId="3" fillId="0" borderId="1" xfId="1" applyNumberFormat="1" applyFont="1" applyBorder="1"/>
    <xf numFmtId="0" fontId="0" fillId="0" borderId="0" xfId="0" applyAlignment="1">
      <alignment horizontal="center"/>
    </xf>
    <xf numFmtId="164" fontId="4" fillId="0" borderId="2" xfId="1" quotePrefix="1" applyNumberFormat="1" applyFont="1" applyFill="1" applyBorder="1" applyAlignment="1">
      <alignment horizontal="center"/>
    </xf>
    <xf numFmtId="14" fontId="5" fillId="3" borderId="1" xfId="0" quotePrefix="1" applyNumberFormat="1" applyFont="1" applyFill="1" applyBorder="1" applyAlignment="1">
      <alignment horizontal="center" vertical="center"/>
    </xf>
    <xf numFmtId="14" fontId="0" fillId="0" borderId="0" xfId="0" applyNumberFormat="1"/>
    <xf numFmtId="38" fontId="0" fillId="0" borderId="0" xfId="0" applyNumberFormat="1"/>
    <xf numFmtId="0" fontId="0" fillId="0" borderId="1" xfId="0" applyBorder="1"/>
    <xf numFmtId="0" fontId="8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wrapText="1"/>
    </xf>
    <xf numFmtId="164" fontId="12" fillId="0" borderId="0" xfId="0" applyNumberFormat="1" applyFont="1"/>
    <xf numFmtId="0" fontId="6" fillId="5" borderId="1" xfId="0" applyFont="1" applyFill="1" applyBorder="1" applyAlignment="1">
      <alignment horizontal="center" vertical="center" wrapText="1"/>
    </xf>
    <xf numFmtId="38" fontId="6" fillId="5" borderId="1" xfId="0" applyNumberFormat="1" applyFont="1" applyFill="1" applyBorder="1" applyAlignment="1">
      <alignment horizontal="center" vertical="center" wrapText="1"/>
    </xf>
    <xf numFmtId="38" fontId="6" fillId="5" borderId="4" xfId="0" applyNumberFormat="1" applyFont="1" applyFill="1" applyBorder="1" applyAlignment="1">
      <alignment horizontal="center" vertical="center" wrapText="1"/>
    </xf>
    <xf numFmtId="164" fontId="12" fillId="0" borderId="0" xfId="1" applyNumberFormat="1" applyFont="1"/>
    <xf numFmtId="14" fontId="6" fillId="5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 wrapText="1"/>
    </xf>
    <xf numFmtId="164" fontId="4" fillId="0" borderId="1" xfId="1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0" applyFont="1" applyBorder="1"/>
    <xf numFmtId="164" fontId="12" fillId="0" borderId="1" xfId="0" applyNumberFormat="1" applyFont="1" applyBorder="1"/>
    <xf numFmtId="164" fontId="4" fillId="0" borderId="1" xfId="1" quotePrefix="1" applyNumberFormat="1" applyFont="1" applyFill="1" applyBorder="1" applyAlignment="1">
      <alignment horizontal="center"/>
    </xf>
    <xf numFmtId="164" fontId="16" fillId="0" borderId="0" xfId="1" applyNumberFormat="1" applyFont="1"/>
    <xf numFmtId="164" fontId="16" fillId="0" borderId="1" xfId="1" applyNumberFormat="1" applyFont="1" applyBorder="1"/>
    <xf numFmtId="164" fontId="17" fillId="3" borderId="1" xfId="0" quotePrefix="1" applyNumberFormat="1" applyFont="1" applyFill="1" applyBorder="1" applyAlignment="1">
      <alignment vertical="center"/>
    </xf>
    <xf numFmtId="0" fontId="10" fillId="0" borderId="1" xfId="0" applyFont="1" applyBorder="1"/>
    <xf numFmtId="164" fontId="0" fillId="0" borderId="0" xfId="0" applyNumberFormat="1"/>
    <xf numFmtId="164" fontId="12" fillId="4" borderId="1" xfId="0" applyNumberFormat="1" applyFont="1" applyFill="1" applyBorder="1"/>
    <xf numFmtId="0" fontId="12" fillId="4" borderId="1" xfId="0" applyFont="1" applyFill="1" applyBorder="1"/>
    <xf numFmtId="38" fontId="19" fillId="0" borderId="8" xfId="0" applyNumberFormat="1" applyFont="1" applyBorder="1" applyAlignment="1">
      <alignment horizontal="right" vertical="center"/>
    </xf>
    <xf numFmtId="38" fontId="19" fillId="6" borderId="8" xfId="0" applyNumberFormat="1" applyFont="1" applyFill="1" applyBorder="1" applyAlignment="1">
      <alignment horizontal="right" vertical="center"/>
    </xf>
    <xf numFmtId="38" fontId="19" fillId="7" borderId="8" xfId="0" applyNumberFormat="1" applyFont="1" applyFill="1" applyBorder="1" applyAlignment="1">
      <alignment horizontal="right" vertical="center"/>
    </xf>
    <xf numFmtId="164" fontId="0" fillId="0" borderId="0" xfId="1" applyNumberFormat="1" applyFont="1"/>
    <xf numFmtId="164" fontId="10" fillId="0" borderId="0" xfId="1" applyNumberFormat="1" applyFont="1"/>
    <xf numFmtId="164" fontId="11" fillId="0" borderId="0" xfId="1" applyNumberFormat="1" applyFont="1" applyAlignment="1">
      <alignment horizontal="center"/>
    </xf>
    <xf numFmtId="165" fontId="0" fillId="0" borderId="0" xfId="0" applyNumberFormat="1" applyAlignment="1">
      <alignment vertical="top"/>
    </xf>
    <xf numFmtId="164" fontId="5" fillId="3" borderId="1" xfId="1" quotePrefix="1" applyNumberFormat="1" applyFont="1" applyFill="1" applyBorder="1" applyAlignment="1">
      <alignment vertical="center"/>
    </xf>
    <xf numFmtId="43" fontId="0" fillId="0" borderId="0" xfId="0" applyNumberFormat="1"/>
    <xf numFmtId="166" fontId="20" fillId="0" borderId="0" xfId="0" applyNumberFormat="1" applyFont="1"/>
    <xf numFmtId="164" fontId="4" fillId="8" borderId="4" xfId="1" applyNumberFormat="1" applyFont="1" applyFill="1" applyBorder="1" applyAlignment="1">
      <alignment horizontal="center"/>
    </xf>
    <xf numFmtId="0" fontId="16" fillId="0" borderId="0" xfId="0" applyFont="1"/>
    <xf numFmtId="0" fontId="0" fillId="8" borderId="0" xfId="0" applyFill="1"/>
    <xf numFmtId="0" fontId="12" fillId="3" borderId="0" xfId="0" applyFont="1" applyFill="1"/>
    <xf numFmtId="164" fontId="12" fillId="3" borderId="0" xfId="1" applyNumberFormat="1" applyFont="1" applyFill="1"/>
    <xf numFmtId="164" fontId="22" fillId="0" borderId="0" xfId="0" applyNumberFormat="1" applyFont="1"/>
    <xf numFmtId="0" fontId="23" fillId="0" borderId="0" xfId="0" applyFont="1"/>
    <xf numFmtId="164" fontId="23" fillId="0" borderId="0" xfId="1" applyNumberFormat="1" applyFont="1"/>
    <xf numFmtId="164" fontId="23" fillId="0" borderId="0" xfId="0" applyNumberFormat="1" applyFont="1"/>
    <xf numFmtId="0" fontId="24" fillId="0" borderId="0" xfId="0" applyFont="1"/>
    <xf numFmtId="164" fontId="25" fillId="3" borderId="0" xfId="0" applyNumberFormat="1" applyFont="1" applyFill="1"/>
    <xf numFmtId="164" fontId="3" fillId="9" borderId="1" xfId="1" applyNumberFormat="1" applyFont="1" applyFill="1" applyBorder="1"/>
    <xf numFmtId="164" fontId="4" fillId="9" borderId="2" xfId="1" quotePrefix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 vertical="center" wrapText="1"/>
    </xf>
    <xf numFmtId="9" fontId="4" fillId="0" borderId="1" xfId="1" quotePrefix="1" applyNumberFormat="1" applyFont="1" applyBorder="1" applyAlignment="1">
      <alignment horizontal="center"/>
    </xf>
    <xf numFmtId="41" fontId="27" fillId="10" borderId="9" xfId="3" applyFont="1" applyFill="1" applyBorder="1" applyAlignment="1">
      <alignment horizontal="right" wrapText="1"/>
    </xf>
    <xf numFmtId="0" fontId="2" fillId="2" borderId="0" xfId="0" applyFont="1" applyFill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14" fontId="14" fillId="0" borderId="8" xfId="0" applyNumberFormat="1" applyFont="1" applyBorder="1" applyAlignment="1">
      <alignment horizontal="center" vertical="center"/>
    </xf>
    <xf numFmtId="38" fontId="14" fillId="0" borderId="8" xfId="0" applyNumberFormat="1" applyFont="1" applyBorder="1" applyAlignment="1">
      <alignment horizontal="right" vertical="center"/>
    </xf>
    <xf numFmtId="10" fontId="4" fillId="0" borderId="1" xfId="1" quotePrefix="1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/>
    </xf>
    <xf numFmtId="0" fontId="28" fillId="11" borderId="11" xfId="0" applyFont="1" applyFill="1" applyBorder="1" applyAlignment="1">
      <alignment horizontal="left" vertical="center"/>
    </xf>
    <xf numFmtId="14" fontId="28" fillId="11" borderId="11" xfId="0" applyNumberFormat="1" applyFont="1" applyFill="1" applyBorder="1" applyAlignment="1">
      <alignment horizontal="center" vertical="center"/>
    </xf>
    <xf numFmtId="0" fontId="28" fillId="0" borderId="11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14" fontId="28" fillId="0" borderId="11" xfId="0" applyNumberFormat="1" applyFont="1" applyBorder="1" applyAlignment="1">
      <alignment horizontal="center" vertical="center"/>
    </xf>
    <xf numFmtId="14" fontId="30" fillId="0" borderId="8" xfId="0" applyNumberFormat="1" applyFont="1" applyBorder="1" applyAlignment="1">
      <alignment horizontal="center" vertical="center"/>
    </xf>
    <xf numFmtId="0" fontId="28" fillId="0" borderId="11" xfId="0" quotePrefix="1" applyFont="1" applyBorder="1" applyAlignment="1">
      <alignment horizontal="left" vertical="center"/>
    </xf>
    <xf numFmtId="0" fontId="14" fillId="0" borderId="8" xfId="0" quotePrefix="1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164" fontId="0" fillId="0" borderId="0" xfId="1" applyNumberFormat="1" applyFont="1" applyFill="1"/>
    <xf numFmtId="0" fontId="0" fillId="0" borderId="0" xfId="0" quotePrefix="1"/>
    <xf numFmtId="167" fontId="28" fillId="0" borderId="11" xfId="3" applyNumberFormat="1" applyFont="1" applyBorder="1"/>
    <xf numFmtId="167" fontId="28" fillId="0" borderId="11" xfId="3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14" fontId="13" fillId="0" borderId="0" xfId="0" applyNumberFormat="1" applyFont="1" applyAlignment="1">
      <alignment horizontal="center"/>
    </xf>
    <xf numFmtId="14" fontId="2" fillId="2" borderId="0" xfId="0" applyNumberFormat="1" applyFont="1" applyFill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</cellXfs>
  <cellStyles count="4">
    <cellStyle name="Comma" xfId="1" builtinId="3"/>
    <cellStyle name="Comma [0]" xfId="3" builtinId="6"/>
    <cellStyle name="Normal" xfId="0" builtinId="0"/>
    <cellStyle name="Normal 2 2" xfId="2" xr:uid="{00000000-0005-0000-0000-00000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Q38"/>
  <sheetViews>
    <sheetView topLeftCell="A4" workbookViewId="0">
      <pane xSplit="3" ySplit="4" topLeftCell="E11" activePane="bottomRight" state="frozen"/>
      <selection activeCell="A4" sqref="A4"/>
      <selection pane="topRight" activeCell="D4" sqref="D4"/>
      <selection pane="bottomLeft" activeCell="A7" sqref="A7"/>
      <selection pane="bottomRight" activeCell="N15" sqref="N15"/>
    </sheetView>
  </sheetViews>
  <sheetFormatPr defaultRowHeight="15" x14ac:dyDescent="0.25"/>
  <cols>
    <col min="1" max="1" width="5.42578125" customWidth="1"/>
    <col min="2" max="2" width="12.85546875" customWidth="1"/>
    <col min="3" max="3" width="15.7109375" style="55" customWidth="1"/>
    <col min="4" max="4" width="26" customWidth="1"/>
    <col min="5" max="5" width="32.7109375" customWidth="1"/>
    <col min="6" max="6" width="17.28515625" customWidth="1"/>
    <col min="7" max="7" width="15.5703125" customWidth="1"/>
    <col min="8" max="8" width="20" customWidth="1"/>
    <col min="9" max="9" width="17.85546875" customWidth="1"/>
    <col min="10" max="10" width="13" hidden="1" customWidth="1"/>
    <col min="11" max="11" width="15.42578125" hidden="1" customWidth="1"/>
    <col min="12" max="12" width="14.42578125" hidden="1" customWidth="1"/>
    <col min="13" max="13" width="12.28515625" hidden="1" customWidth="1"/>
    <col min="14" max="14" width="16.28515625" customWidth="1"/>
    <col min="15" max="15" width="17.5703125" customWidth="1"/>
    <col min="16" max="16" width="14.7109375" style="45" customWidth="1"/>
    <col min="17" max="17" width="11" bestFit="1" customWidth="1"/>
  </cols>
  <sheetData>
    <row r="2" spans="1:17" ht="19.5" x14ac:dyDescent="0.3">
      <c r="B2" s="99" t="s">
        <v>63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7" s="6" customFormat="1" ht="19.5" x14ac:dyDescent="0.3">
      <c r="A3" s="5"/>
      <c r="B3" s="5"/>
      <c r="C3" s="57" t="s">
        <v>11</v>
      </c>
      <c r="D3" s="5" t="s">
        <v>12</v>
      </c>
      <c r="E3" s="5"/>
      <c r="F3" s="5"/>
      <c r="G3" s="5"/>
      <c r="H3" s="5"/>
      <c r="I3" s="5" t="s">
        <v>13</v>
      </c>
      <c r="P3" s="45"/>
    </row>
    <row r="4" spans="1:17" s="6" customFormat="1" ht="19.5" x14ac:dyDescent="0.3">
      <c r="A4" s="5"/>
      <c r="B4" s="5"/>
      <c r="C4" s="57"/>
      <c r="D4" s="5"/>
      <c r="E4" s="5"/>
      <c r="F4" s="5"/>
      <c r="G4" s="5"/>
      <c r="H4" s="5"/>
      <c r="I4" s="5"/>
      <c r="P4" s="45"/>
    </row>
    <row r="5" spans="1:17" s="6" customFormat="1" ht="19.5" x14ac:dyDescent="0.3">
      <c r="A5" s="5"/>
      <c r="B5" s="100" t="s">
        <v>15</v>
      </c>
      <c r="C5" s="102" t="s">
        <v>56</v>
      </c>
      <c r="D5" s="104" t="s">
        <v>19</v>
      </c>
      <c r="E5" s="104" t="s">
        <v>9</v>
      </c>
      <c r="F5" s="106" t="s">
        <v>64</v>
      </c>
      <c r="G5" s="106"/>
      <c r="H5" s="106"/>
      <c r="I5" s="106"/>
      <c r="J5" s="48"/>
      <c r="K5" s="48"/>
      <c r="L5" s="48"/>
      <c r="M5" s="48"/>
      <c r="N5" s="104" t="s">
        <v>59</v>
      </c>
      <c r="O5" s="107" t="s">
        <v>61</v>
      </c>
      <c r="P5" s="109" t="s">
        <v>58</v>
      </c>
    </row>
    <row r="6" spans="1:17" ht="60.75" customHeight="1" x14ac:dyDescent="0.25">
      <c r="B6" s="101"/>
      <c r="C6" s="103"/>
      <c r="D6" s="105"/>
      <c r="E6" s="105"/>
      <c r="F6" s="2" t="s">
        <v>65</v>
      </c>
      <c r="G6" s="2" t="s">
        <v>66</v>
      </c>
      <c r="H6" s="2" t="s">
        <v>67</v>
      </c>
      <c r="I6" s="2" t="s">
        <v>57</v>
      </c>
      <c r="J6" s="39"/>
      <c r="K6" s="39"/>
      <c r="L6" s="24"/>
      <c r="M6" s="24"/>
      <c r="N6" s="105" t="s">
        <v>60</v>
      </c>
      <c r="O6" s="108"/>
      <c r="P6" s="110"/>
    </row>
    <row r="7" spans="1:17" s="10" customFormat="1" ht="24.75" customHeight="1" x14ac:dyDescent="0.25">
      <c r="A7" s="8"/>
      <c r="B7" s="3" t="s">
        <v>68</v>
      </c>
      <c r="C7" s="40"/>
      <c r="D7" s="4"/>
      <c r="E7" s="4"/>
      <c r="F7" s="38" t="s">
        <v>55</v>
      </c>
      <c r="G7" s="38" t="s">
        <v>54</v>
      </c>
      <c r="H7" s="38" t="s">
        <v>53</v>
      </c>
      <c r="I7" s="9"/>
      <c r="J7" s="41"/>
      <c r="K7" s="41"/>
      <c r="L7" s="42"/>
      <c r="M7" s="42"/>
      <c r="N7" s="42"/>
      <c r="O7" s="42"/>
      <c r="P7" s="58">
        <v>112444109</v>
      </c>
    </row>
    <row r="8" spans="1:17" s="10" customFormat="1" ht="24.75" customHeight="1" x14ac:dyDescent="0.25">
      <c r="B8" s="15">
        <v>1</v>
      </c>
      <c r="C8" s="55">
        <v>301375788</v>
      </c>
      <c r="D8" s="38"/>
      <c r="E8" s="38">
        <v>301375788</v>
      </c>
      <c r="F8" s="38">
        <v>9069178.8055555541</v>
      </c>
      <c r="G8" s="38">
        <v>4185774.8333333326</v>
      </c>
      <c r="H8" s="38">
        <v>10548152.58</v>
      </c>
      <c r="I8" s="38">
        <v>23803106.218888886</v>
      </c>
      <c r="J8" s="41"/>
      <c r="K8" s="41"/>
      <c r="L8" s="30">
        <v>37092861</v>
      </c>
      <c r="M8" s="43">
        <v>69525351.354629636</v>
      </c>
      <c r="N8" s="43">
        <v>277572681.78111112</v>
      </c>
      <c r="O8" s="52">
        <v>90055416</v>
      </c>
      <c r="P8" s="46">
        <v>299961374.78111112</v>
      </c>
    </row>
    <row r="9" spans="1:17" s="10" customFormat="1" ht="24.75" customHeight="1" x14ac:dyDescent="0.25">
      <c r="B9" s="15">
        <v>2</v>
      </c>
      <c r="C9" s="55">
        <v>121476688</v>
      </c>
      <c r="D9" s="38"/>
      <c r="E9" s="38">
        <v>121476688</v>
      </c>
      <c r="F9" s="38">
        <v>3655548.4814814813</v>
      </c>
      <c r="G9" s="38">
        <v>1687176.222222222</v>
      </c>
      <c r="H9" s="38">
        <v>4251684.08</v>
      </c>
      <c r="I9" s="38">
        <v>9594408.7837037034</v>
      </c>
      <c r="J9" s="41"/>
      <c r="K9" s="41"/>
      <c r="L9" s="30">
        <v>2813397</v>
      </c>
      <c r="M9" s="43">
        <v>9162147.7340740748</v>
      </c>
      <c r="N9" s="43">
        <v>111882279.2162963</v>
      </c>
      <c r="O9" s="52">
        <v>262943483</v>
      </c>
      <c r="P9" s="46">
        <v>148900170.99740744</v>
      </c>
    </row>
    <row r="10" spans="1:17" s="10" customFormat="1" ht="24.75" customHeight="1" x14ac:dyDescent="0.25">
      <c r="B10" s="15">
        <v>3</v>
      </c>
      <c r="C10" s="55">
        <v>103518328</v>
      </c>
      <c r="D10" s="38"/>
      <c r="E10" s="38">
        <v>103518328</v>
      </c>
      <c r="F10" s="38">
        <v>3115134.8703703703</v>
      </c>
      <c r="G10" s="38">
        <v>1437754.5555555555</v>
      </c>
      <c r="H10" s="38">
        <v>3623141.4800000004</v>
      </c>
      <c r="I10" s="38">
        <v>8176030.9059259258</v>
      </c>
      <c r="J10" s="41"/>
      <c r="K10" s="41"/>
      <c r="L10" s="30">
        <v>3726411</v>
      </c>
      <c r="M10" s="43">
        <v>10155955.919537038</v>
      </c>
      <c r="N10" s="43">
        <v>95342297.09407407</v>
      </c>
      <c r="O10" s="52">
        <v>95878058</v>
      </c>
      <c r="P10" s="46">
        <v>148364410.09148151</v>
      </c>
    </row>
    <row r="11" spans="1:17" s="10" customFormat="1" ht="24.75" customHeight="1" x14ac:dyDescent="0.25">
      <c r="B11" s="15">
        <v>4</v>
      </c>
      <c r="C11" s="55">
        <v>68293445</v>
      </c>
      <c r="D11" s="44"/>
      <c r="E11" s="38">
        <v>68293445</v>
      </c>
      <c r="F11" s="38">
        <v>2055126.8171296294</v>
      </c>
      <c r="G11" s="38">
        <v>948520.06944444438</v>
      </c>
      <c r="H11" s="38">
        <v>2390270.5750000002</v>
      </c>
      <c r="I11" s="38">
        <v>5393917.4615740739</v>
      </c>
      <c r="J11" s="41"/>
      <c r="K11" s="41"/>
      <c r="L11" s="30">
        <v>6429551.7199999988</v>
      </c>
      <c r="M11" s="43">
        <v>13527292.530925926</v>
      </c>
      <c r="N11" s="43">
        <v>62899527.538425922</v>
      </c>
      <c r="O11" s="52">
        <v>83719525</v>
      </c>
      <c r="P11" s="46">
        <v>127544412.62990743</v>
      </c>
      <c r="Q11" s="31"/>
    </row>
    <row r="12" spans="1:17" s="10" customFormat="1" ht="24.75" customHeight="1" x14ac:dyDescent="0.25">
      <c r="B12" s="15">
        <v>5</v>
      </c>
      <c r="C12" s="55">
        <v>98657976</v>
      </c>
      <c r="D12" s="38"/>
      <c r="E12" s="38">
        <v>98657976</v>
      </c>
      <c r="F12" s="38">
        <v>2968874.277777778</v>
      </c>
      <c r="G12" s="38">
        <v>1370249.6666666665</v>
      </c>
      <c r="H12" s="38">
        <v>3453029.16</v>
      </c>
      <c r="I12" s="38">
        <v>7792153.1044444442</v>
      </c>
      <c r="J12" s="41">
        <v>109542237.60000002</v>
      </c>
      <c r="K12" s="41" t="e">
        <v>#REF!</v>
      </c>
      <c r="L12" s="30">
        <v>7097739</v>
      </c>
      <c r="M12" s="43">
        <v>13674045.096944444</v>
      </c>
      <c r="N12" s="43">
        <v>90865822.895555556</v>
      </c>
      <c r="O12" s="52">
        <v>41155231</v>
      </c>
      <c r="P12" s="46">
        <v>177255004.52546299</v>
      </c>
      <c r="Q12" s="31"/>
    </row>
    <row r="13" spans="1:17" s="10" customFormat="1" ht="24.75" customHeight="1" x14ac:dyDescent="0.25">
      <c r="B13" s="15">
        <v>6</v>
      </c>
      <c r="C13" s="55">
        <v>75084783</v>
      </c>
      <c r="D13" s="38"/>
      <c r="E13" s="38">
        <v>75084783</v>
      </c>
      <c r="F13" s="38">
        <v>2259495.7847222225</v>
      </c>
      <c r="G13" s="38">
        <v>1042844.2083333334</v>
      </c>
      <c r="H13" s="38">
        <v>2627967.4050000003</v>
      </c>
      <c r="I13" s="38">
        <v>5930307.3980555562</v>
      </c>
      <c r="J13" s="41"/>
      <c r="K13" s="41"/>
      <c r="L13" s="42"/>
      <c r="M13" s="42"/>
      <c r="N13" s="43">
        <v>69154475.601944447</v>
      </c>
      <c r="O13" s="52">
        <v>73146739</v>
      </c>
      <c r="P13" s="46">
        <v>173262741.12740743</v>
      </c>
      <c r="Q13" s="31"/>
    </row>
    <row r="14" spans="1:17" s="10" customFormat="1" ht="24.75" customHeight="1" x14ac:dyDescent="0.25">
      <c r="B14" s="15">
        <v>7</v>
      </c>
      <c r="C14" s="55">
        <v>92687220</v>
      </c>
      <c r="D14" s="38"/>
      <c r="E14" s="38">
        <v>92687220</v>
      </c>
      <c r="F14" s="38">
        <v>2789198.75</v>
      </c>
      <c r="G14" s="38">
        <v>1287322.5</v>
      </c>
      <c r="H14" s="38">
        <v>3244052.7</v>
      </c>
      <c r="I14" s="38">
        <v>7320573.9500000002</v>
      </c>
      <c r="J14" s="42"/>
      <c r="K14" s="42"/>
      <c r="L14" s="42"/>
      <c r="M14" s="42"/>
      <c r="N14" s="43">
        <v>85366646.049999997</v>
      </c>
      <c r="O14" s="52">
        <v>51158385</v>
      </c>
      <c r="P14" s="46">
        <v>207471002.17740744</v>
      </c>
      <c r="Q14" s="31"/>
    </row>
    <row r="15" spans="1:17" s="10" customFormat="1" ht="24.75" customHeight="1" x14ac:dyDescent="0.25">
      <c r="B15" s="15">
        <v>8</v>
      </c>
      <c r="C15" s="55">
        <v>116146468</v>
      </c>
      <c r="D15" s="38"/>
      <c r="E15" s="38">
        <v>116146468</v>
      </c>
      <c r="F15" s="38">
        <v>3495148.3425925928</v>
      </c>
      <c r="G15" s="38">
        <v>1613145.3888888888</v>
      </c>
      <c r="H15" s="38">
        <v>4065126.3800000004</v>
      </c>
      <c r="I15" s="38">
        <v>9173420.1114814822</v>
      </c>
      <c r="J15" s="42"/>
      <c r="K15" s="42"/>
      <c r="L15" s="42"/>
      <c r="M15" s="42"/>
      <c r="N15" s="43">
        <v>106973047.88851851</v>
      </c>
      <c r="O15" s="52">
        <v>75832789</v>
      </c>
      <c r="P15" s="46">
        <v>238611261.06592596</v>
      </c>
      <c r="Q15" s="31"/>
    </row>
    <row r="16" spans="1:17" s="10" customFormat="1" ht="24.75" customHeight="1" x14ac:dyDescent="0.25">
      <c r="B16" s="15">
        <v>9</v>
      </c>
      <c r="C16" s="55">
        <v>147336314</v>
      </c>
      <c r="D16" s="38"/>
      <c r="E16" s="38">
        <v>147336314</v>
      </c>
      <c r="F16" s="38">
        <v>4433731.6712962966</v>
      </c>
      <c r="G16" s="38">
        <v>2046337.6944444443</v>
      </c>
      <c r="H16" s="38">
        <v>5156770.99</v>
      </c>
      <c r="I16" s="38">
        <v>11636840.355740741</v>
      </c>
      <c r="J16" s="42"/>
      <c r="K16" s="42"/>
      <c r="L16" s="42"/>
      <c r="M16" s="42"/>
      <c r="N16" s="43">
        <v>135699473.64425927</v>
      </c>
      <c r="O16" s="52">
        <v>96337476</v>
      </c>
      <c r="P16" s="46">
        <v>277973258.71018523</v>
      </c>
      <c r="Q16" s="31"/>
    </row>
    <row r="17" spans="2:17" s="10" customFormat="1" ht="24.75" customHeight="1" x14ac:dyDescent="0.25">
      <c r="B17" s="15">
        <v>10</v>
      </c>
      <c r="C17" s="55">
        <v>111640193</v>
      </c>
      <c r="D17" s="38"/>
      <c r="E17" s="38">
        <v>111640193</v>
      </c>
      <c r="F17" s="38">
        <v>3359542.8449074076</v>
      </c>
      <c r="G17" s="38">
        <v>1550558.236111111</v>
      </c>
      <c r="H17" s="38">
        <v>3907406.7550000004</v>
      </c>
      <c r="I17" s="38">
        <v>8817507.8360185195</v>
      </c>
      <c r="J17" s="42"/>
      <c r="K17" s="42"/>
      <c r="L17" s="42"/>
      <c r="M17" s="42"/>
      <c r="N17" s="43">
        <v>102822685.16398148</v>
      </c>
      <c r="O17" s="52">
        <v>110796501</v>
      </c>
      <c r="P17" s="46">
        <v>269999442.87416673</v>
      </c>
      <c r="Q17" s="31"/>
    </row>
    <row r="18" spans="2:17" s="10" customFormat="1" ht="24.75" customHeight="1" x14ac:dyDescent="0.25">
      <c r="B18" s="15">
        <v>11</v>
      </c>
      <c r="C18" s="55">
        <v>112674941</v>
      </c>
      <c r="D18" s="38"/>
      <c r="E18" s="38">
        <v>112674941</v>
      </c>
      <c r="F18" s="38">
        <v>3390681.0949074076</v>
      </c>
      <c r="G18" s="38">
        <v>1564929.736111111</v>
      </c>
      <c r="H18" s="38">
        <v>3943622.9350000005</v>
      </c>
      <c r="I18" s="38">
        <v>8899233.7660185192</v>
      </c>
      <c r="J18" s="42"/>
      <c r="K18" s="42"/>
      <c r="L18" s="42"/>
      <c r="M18" s="42"/>
      <c r="N18" s="43">
        <v>103775707.23398148</v>
      </c>
      <c r="O18" s="52">
        <v>89068103</v>
      </c>
      <c r="P18" s="46">
        <v>284707047.10814822</v>
      </c>
      <c r="Q18" s="31"/>
    </row>
    <row r="19" spans="2:17" s="10" customFormat="1" ht="24.75" customHeight="1" x14ac:dyDescent="0.25">
      <c r="B19" s="15">
        <v>12</v>
      </c>
      <c r="C19" s="55">
        <v>122832728</v>
      </c>
      <c r="D19" s="38"/>
      <c r="E19" s="38">
        <v>122832728</v>
      </c>
      <c r="F19" s="38">
        <v>3696355.2407407407</v>
      </c>
      <c r="G19" s="38">
        <v>1706010.111111111</v>
      </c>
      <c r="H19" s="38">
        <v>4299145.4800000004</v>
      </c>
      <c r="I19" s="38">
        <v>9701510.8318518512</v>
      </c>
      <c r="J19" s="42"/>
      <c r="K19" s="42"/>
      <c r="L19" s="42"/>
      <c r="M19" s="42"/>
      <c r="N19" s="43">
        <v>113131217.16814815</v>
      </c>
      <c r="O19" s="52">
        <v>96179990</v>
      </c>
      <c r="P19" s="46">
        <v>301658274.27629638</v>
      </c>
      <c r="Q19" s="31"/>
    </row>
    <row r="20" spans="2:17" s="10" customFormat="1" ht="24.75" customHeight="1" x14ac:dyDescent="0.25">
      <c r="B20" s="21" t="s">
        <v>62</v>
      </c>
      <c r="C20" s="59">
        <v>1471724872</v>
      </c>
      <c r="D20" s="14">
        <v>0</v>
      </c>
      <c r="E20" s="14">
        <v>1471724872</v>
      </c>
      <c r="F20" s="14">
        <v>44288016.981481485</v>
      </c>
      <c r="G20" s="14">
        <v>20440623.22222222</v>
      </c>
      <c r="H20" s="14">
        <v>51510370.520000011</v>
      </c>
      <c r="I20" s="14">
        <v>116239010.72370371</v>
      </c>
      <c r="J20" s="14">
        <v>109542237.60000002</v>
      </c>
      <c r="K20" s="14" t="e">
        <v>#REF!</v>
      </c>
      <c r="L20" s="14">
        <v>57159959.719999999</v>
      </c>
      <c r="M20" s="14">
        <v>116044792.63611111</v>
      </c>
      <c r="N20" s="14">
        <v>1355485861.2762959</v>
      </c>
      <c r="O20" s="14">
        <v>1166271696</v>
      </c>
      <c r="P20" s="47">
        <v>238611261.06592596</v>
      </c>
    </row>
    <row r="21" spans="2:17" ht="15.75" x14ac:dyDescent="0.25">
      <c r="C21" s="55">
        <v>1362708214.8148148</v>
      </c>
      <c r="E21" s="62">
        <v>16363875</v>
      </c>
      <c r="F21" s="63" t="s">
        <v>74</v>
      </c>
      <c r="H21" s="53">
        <v>56701892</v>
      </c>
      <c r="I21" s="23">
        <v>56701892</v>
      </c>
      <c r="O21" s="53"/>
      <c r="P21" s="45">
        <v>106468853</v>
      </c>
      <c r="Q21">
        <v>16</v>
      </c>
    </row>
    <row r="22" spans="2:17" x14ac:dyDescent="0.25">
      <c r="E22" s="49">
        <v>106468853</v>
      </c>
      <c r="H22" s="49">
        <v>-5191521.4799999893</v>
      </c>
      <c r="I22" s="49">
        <v>59537118.723703712</v>
      </c>
      <c r="O22" s="23"/>
      <c r="P22" s="45">
        <v>132142408.06592596</v>
      </c>
    </row>
    <row r="23" spans="2:17" x14ac:dyDescent="0.25">
      <c r="E23">
        <v>98582271.296296284</v>
      </c>
      <c r="H23" s="49"/>
      <c r="I23">
        <v>31129735</v>
      </c>
      <c r="O23" s="60">
        <v>-2647924709.3422217</v>
      </c>
    </row>
    <row r="24" spans="2:17" x14ac:dyDescent="0.25">
      <c r="H24" s="49"/>
      <c r="I24" s="49">
        <v>28407383.723703712</v>
      </c>
    </row>
    <row r="28" spans="2:17" x14ac:dyDescent="0.25">
      <c r="D28" s="98" t="s">
        <v>69</v>
      </c>
      <c r="E28" s="98"/>
      <c r="F28">
        <v>98582263</v>
      </c>
      <c r="G28" s="60">
        <v>1478733.9449999998</v>
      </c>
      <c r="H28" s="63" t="s">
        <v>77</v>
      </c>
      <c r="I28" s="60">
        <v>4682657.4924999997</v>
      </c>
    </row>
    <row r="29" spans="2:17" hidden="1" x14ac:dyDescent="0.25">
      <c r="D29" t="s">
        <v>70</v>
      </c>
      <c r="F29">
        <v>106468844</v>
      </c>
      <c r="G29" s="60">
        <v>3726409.5400000005</v>
      </c>
      <c r="H29" s="63" t="s">
        <v>77</v>
      </c>
    </row>
    <row r="30" spans="2:17" x14ac:dyDescent="0.25">
      <c r="D30" t="s">
        <v>71</v>
      </c>
      <c r="F30" s="61">
        <v>98582263</v>
      </c>
      <c r="G30" s="60">
        <v>3203923.5475000003</v>
      </c>
      <c r="H30" s="63" t="s">
        <v>77</v>
      </c>
    </row>
    <row r="31" spans="2:17" x14ac:dyDescent="0.25">
      <c r="D31" t="s">
        <v>72</v>
      </c>
      <c r="F31" s="55">
        <v>1298323789.8</v>
      </c>
      <c r="G31" s="55">
        <v>22720000</v>
      </c>
      <c r="H31" s="64" t="s">
        <v>75</v>
      </c>
      <c r="I31" t="s">
        <v>73</v>
      </c>
    </row>
    <row r="32" spans="2:17" x14ac:dyDescent="0.25">
      <c r="G32" s="67">
        <v>31129735</v>
      </c>
    </row>
    <row r="33" spans="4:8" x14ac:dyDescent="0.25">
      <c r="H33" t="s">
        <v>76</v>
      </c>
    </row>
    <row r="36" spans="4:8" ht="18.75" x14ac:dyDescent="0.3">
      <c r="D36" s="68" t="s">
        <v>79</v>
      </c>
      <c r="E36" s="69">
        <v>106468853</v>
      </c>
    </row>
    <row r="37" spans="4:8" ht="18.75" x14ac:dyDescent="0.3">
      <c r="D37" s="68" t="s">
        <v>80</v>
      </c>
      <c r="E37" s="70">
        <v>-31129735</v>
      </c>
    </row>
    <row r="38" spans="4:8" ht="18.75" x14ac:dyDescent="0.3">
      <c r="D38" s="71" t="s">
        <v>81</v>
      </c>
      <c r="E38" s="72">
        <v>75339118</v>
      </c>
    </row>
  </sheetData>
  <mergeCells count="10">
    <mergeCell ref="D28:E28"/>
    <mergeCell ref="B2:P2"/>
    <mergeCell ref="B5:B6"/>
    <mergeCell ref="C5:C6"/>
    <mergeCell ref="D5:D6"/>
    <mergeCell ref="E5:E6"/>
    <mergeCell ref="F5:I5"/>
    <mergeCell ref="N5:N6"/>
    <mergeCell ref="O5:O6"/>
    <mergeCell ref="P5:P6"/>
  </mergeCells>
  <conditionalFormatting sqref="B20">
    <cfRule type="duplicateValues" dxfId="7" priority="1"/>
  </conditionalFormatting>
  <pageMargins left="0.7" right="0.7" top="0.75" bottom="0.75" header="0.3" footer="0.3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S27"/>
  <sheetViews>
    <sheetView topLeftCell="A4" workbookViewId="0">
      <pane xSplit="3" ySplit="3" topLeftCell="D10" activePane="bottomRight" state="frozen"/>
      <selection activeCell="A4" sqref="A4"/>
      <selection pane="topRight" activeCell="D4" sqref="D4"/>
      <selection pane="bottomLeft" activeCell="A7" sqref="A7"/>
      <selection pane="bottomRight" activeCell="H19" sqref="H19"/>
    </sheetView>
  </sheetViews>
  <sheetFormatPr defaultRowHeight="15" x14ac:dyDescent="0.25"/>
  <cols>
    <col min="1" max="1" width="5.42578125" customWidth="1"/>
    <col min="2" max="2" width="12.85546875" customWidth="1"/>
    <col min="3" max="3" width="15.7109375" customWidth="1"/>
    <col min="4" max="4" width="16.85546875" customWidth="1"/>
    <col min="5" max="6" width="17.42578125" customWidth="1"/>
    <col min="7" max="7" width="17.28515625" customWidth="1"/>
    <col min="8" max="8" width="15.5703125" customWidth="1"/>
    <col min="9" max="9" width="20" customWidth="1"/>
    <col min="10" max="10" width="17.85546875" customWidth="1"/>
    <col min="11" max="11" width="13" hidden="1" customWidth="1"/>
    <col min="12" max="12" width="15.42578125" hidden="1" customWidth="1"/>
    <col min="13" max="13" width="14.42578125" hidden="1" customWidth="1"/>
    <col min="14" max="14" width="12.28515625" hidden="1" customWidth="1"/>
    <col min="15" max="15" width="16.28515625" customWidth="1"/>
    <col min="16" max="16" width="17.5703125" customWidth="1"/>
    <col min="17" max="17" width="14.7109375" style="45" customWidth="1"/>
    <col min="18" max="18" width="17.140625" customWidth="1"/>
  </cols>
  <sheetData>
    <row r="2" spans="1:19" ht="19.5" x14ac:dyDescent="0.3">
      <c r="B2" s="99" t="s">
        <v>63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9" s="6" customFormat="1" ht="19.5" x14ac:dyDescent="0.3">
      <c r="A3" s="5"/>
      <c r="B3" s="5"/>
      <c r="C3" s="5" t="s">
        <v>11</v>
      </c>
      <c r="D3" s="5" t="s">
        <v>12</v>
      </c>
      <c r="E3" s="5"/>
      <c r="F3" s="5"/>
      <c r="G3" s="5"/>
      <c r="H3" s="5"/>
      <c r="I3" s="5"/>
      <c r="J3" s="5" t="s">
        <v>13</v>
      </c>
      <c r="Q3" s="45"/>
    </row>
    <row r="4" spans="1:19" s="6" customFormat="1" ht="19.5" x14ac:dyDescent="0.3">
      <c r="A4" s="5"/>
      <c r="B4" s="100" t="s">
        <v>15</v>
      </c>
      <c r="C4" s="104" t="s">
        <v>56</v>
      </c>
      <c r="D4" s="104" t="s">
        <v>19</v>
      </c>
      <c r="E4" s="104" t="s">
        <v>9</v>
      </c>
      <c r="F4" s="78"/>
      <c r="G4" s="106" t="s">
        <v>64</v>
      </c>
      <c r="H4" s="106"/>
      <c r="I4" s="106"/>
      <c r="J4" s="106"/>
      <c r="K4" s="48"/>
      <c r="L4" s="48"/>
      <c r="M4" s="48"/>
      <c r="N4" s="48"/>
      <c r="O4" s="104" t="s">
        <v>59</v>
      </c>
      <c r="P4" s="107" t="s">
        <v>61</v>
      </c>
      <c r="Q4" s="109" t="s">
        <v>58</v>
      </c>
    </row>
    <row r="5" spans="1:19" ht="60.75" customHeight="1" x14ac:dyDescent="0.25">
      <c r="B5" s="101"/>
      <c r="C5" s="105"/>
      <c r="D5" s="105"/>
      <c r="E5" s="105"/>
      <c r="F5" s="2" t="s">
        <v>340</v>
      </c>
      <c r="G5" s="2" t="s">
        <v>65</v>
      </c>
      <c r="H5" s="2" t="s">
        <v>66</v>
      </c>
      <c r="I5" s="2" t="s">
        <v>67</v>
      </c>
      <c r="J5" s="2" t="s">
        <v>57</v>
      </c>
      <c r="K5" s="39"/>
      <c r="L5" s="39"/>
      <c r="M5" s="24"/>
      <c r="N5" s="24"/>
      <c r="O5" s="105" t="s">
        <v>60</v>
      </c>
      <c r="P5" s="108"/>
      <c r="Q5" s="110"/>
    </row>
    <row r="6" spans="1:19" s="10" customFormat="1" ht="24.75" customHeight="1" x14ac:dyDescent="0.25">
      <c r="A6" s="8"/>
      <c r="B6" s="3" t="s">
        <v>1</v>
      </c>
      <c r="C6" s="40"/>
      <c r="D6" s="4"/>
      <c r="E6" s="4"/>
      <c r="F6" s="82">
        <v>1.7500000000000002E-2</v>
      </c>
      <c r="G6" s="38" t="s">
        <v>55</v>
      </c>
      <c r="H6" s="38" t="s">
        <v>54</v>
      </c>
      <c r="I6" s="76">
        <v>0.04</v>
      </c>
      <c r="J6" s="9"/>
      <c r="K6" s="41"/>
      <c r="L6" s="41"/>
      <c r="M6" s="42"/>
      <c r="N6" s="42"/>
      <c r="O6" s="42"/>
      <c r="P6" s="42"/>
      <c r="Q6" s="73">
        <v>75339118</v>
      </c>
    </row>
    <row r="7" spans="1:19" s="10" customFormat="1" ht="24.75" customHeight="1" x14ac:dyDescent="0.25">
      <c r="B7" s="15">
        <v>1</v>
      </c>
      <c r="C7" s="38">
        <v>419156178</v>
      </c>
      <c r="D7" s="38">
        <v>-8522068</v>
      </c>
      <c r="E7" s="38">
        <v>410634110</v>
      </c>
      <c r="F7" s="38"/>
      <c r="G7" s="38">
        <v>12357044.98</v>
      </c>
      <c r="H7" s="38">
        <v>5703252</v>
      </c>
      <c r="I7" s="38">
        <v>14372194</v>
      </c>
      <c r="J7" s="38">
        <v>32432492</v>
      </c>
      <c r="K7" s="41"/>
      <c r="L7" s="41"/>
      <c r="M7" s="30">
        <v>37092861</v>
      </c>
      <c r="N7" s="43">
        <v>69525353</v>
      </c>
      <c r="O7" s="43">
        <v>378201618</v>
      </c>
      <c r="P7" s="50"/>
      <c r="Q7" s="46">
        <v>453540736</v>
      </c>
      <c r="R7" s="35">
        <v>378201605</v>
      </c>
    </row>
    <row r="8" spans="1:19" s="10" customFormat="1" ht="24.75" customHeight="1" x14ac:dyDescent="0.25">
      <c r="B8" s="15">
        <v>2</v>
      </c>
      <c r="C8" s="38">
        <v>99343067</v>
      </c>
      <c r="D8" s="38">
        <v>-18960291</v>
      </c>
      <c r="E8" s="38">
        <v>80382776</v>
      </c>
      <c r="F8" s="38"/>
      <c r="G8" s="38">
        <v>2418926.13</v>
      </c>
      <c r="H8" s="38">
        <v>1116427.44</v>
      </c>
      <c r="I8" s="38">
        <v>2813397.16</v>
      </c>
      <c r="J8" s="38">
        <v>6348750.7300000004</v>
      </c>
      <c r="K8" s="41"/>
      <c r="L8" s="41"/>
      <c r="M8" s="30">
        <v>2813397</v>
      </c>
      <c r="N8" s="43">
        <v>9162147.7300000004</v>
      </c>
      <c r="O8" s="43">
        <v>74034025.269999996</v>
      </c>
      <c r="P8" s="52">
        <v>378201605</v>
      </c>
      <c r="Q8" s="46">
        <v>149373156.26999998</v>
      </c>
      <c r="R8" s="66">
        <v>149373130</v>
      </c>
      <c r="S8" s="65">
        <v>75339118</v>
      </c>
    </row>
    <row r="9" spans="1:19" s="10" customFormat="1" ht="24.75" customHeight="1" x14ac:dyDescent="0.25">
      <c r="B9" s="15">
        <v>3</v>
      </c>
      <c r="C9" s="38">
        <v>105556758</v>
      </c>
      <c r="D9" s="38">
        <v>-24151031</v>
      </c>
      <c r="E9" s="38">
        <v>81405727</v>
      </c>
      <c r="F9" s="38"/>
      <c r="G9" s="38">
        <v>2449709.38</v>
      </c>
      <c r="H9" s="38">
        <v>1130635.1000000001</v>
      </c>
      <c r="I9" s="38">
        <v>2849200.45</v>
      </c>
      <c r="J9" s="38">
        <v>6429544.9299999997</v>
      </c>
      <c r="K9" s="41"/>
      <c r="L9" s="41"/>
      <c r="M9" s="30">
        <v>2813397</v>
      </c>
      <c r="N9" s="43">
        <v>9242941.9299999997</v>
      </c>
      <c r="O9" s="43">
        <v>74976182.069999993</v>
      </c>
      <c r="P9" s="52">
        <v>149373130</v>
      </c>
      <c r="Q9" s="46">
        <v>74976208.339999974</v>
      </c>
      <c r="R9" s="35">
        <v>74976175</v>
      </c>
    </row>
    <row r="10" spans="1:19" s="10" customFormat="1" ht="24.75" customHeight="1" x14ac:dyDescent="0.25">
      <c r="B10" s="15">
        <v>4</v>
      </c>
      <c r="C10" s="44">
        <v>111559341</v>
      </c>
      <c r="D10" s="44">
        <v>-21693455</v>
      </c>
      <c r="E10" s="38">
        <v>89865886</v>
      </c>
      <c r="F10" s="38"/>
      <c r="G10" s="38">
        <v>2704297.5</v>
      </c>
      <c r="H10" s="38">
        <v>1248137.31</v>
      </c>
      <c r="I10" s="38">
        <v>3145306.01</v>
      </c>
      <c r="J10" s="38">
        <v>7097740.8200000003</v>
      </c>
      <c r="K10" s="41"/>
      <c r="L10" s="41"/>
      <c r="M10" s="30">
        <v>2813397</v>
      </c>
      <c r="N10" s="43">
        <v>9911137.8200000003</v>
      </c>
      <c r="O10" s="43">
        <v>82768145.180000007</v>
      </c>
      <c r="P10" s="54">
        <v>74976175</v>
      </c>
      <c r="Q10" s="46">
        <v>82768178.519999981</v>
      </c>
      <c r="R10" s="35">
        <v>82768147</v>
      </c>
    </row>
    <row r="11" spans="1:19" s="10" customFormat="1" ht="24.75" customHeight="1" x14ac:dyDescent="0.25">
      <c r="B11" s="15">
        <v>5</v>
      </c>
      <c r="C11" s="38">
        <v>97549844</v>
      </c>
      <c r="D11" s="38">
        <v>-14285945</v>
      </c>
      <c r="E11" s="38">
        <v>83263899</v>
      </c>
      <c r="F11" s="38"/>
      <c r="G11" s="38">
        <v>2505626.59</v>
      </c>
      <c r="H11" s="38">
        <v>1156443.04</v>
      </c>
      <c r="I11" s="38">
        <v>2914236.47</v>
      </c>
      <c r="J11" s="38">
        <v>6576306.0999999996</v>
      </c>
      <c r="K11" s="41"/>
      <c r="L11" s="41"/>
      <c r="M11" s="30">
        <v>2813397</v>
      </c>
      <c r="N11" s="43">
        <v>9389703.0999999996</v>
      </c>
      <c r="O11" s="43">
        <v>76687592.900000006</v>
      </c>
      <c r="P11" s="52">
        <v>82768147</v>
      </c>
      <c r="Q11" s="46">
        <v>76687624.419999987</v>
      </c>
      <c r="R11" s="35">
        <v>76687595</v>
      </c>
    </row>
    <row r="12" spans="1:19" s="10" customFormat="1" ht="24.75" customHeight="1" x14ac:dyDescent="0.25">
      <c r="B12" s="15">
        <v>6</v>
      </c>
      <c r="C12" s="38">
        <v>104561584</v>
      </c>
      <c r="D12" s="38">
        <v>-10880768</v>
      </c>
      <c r="E12" s="38">
        <v>93680816</v>
      </c>
      <c r="F12" s="38"/>
      <c r="G12" s="38">
        <v>2819098.63</v>
      </c>
      <c r="H12" s="38">
        <v>1301122.44</v>
      </c>
      <c r="I12" s="38">
        <v>3278828.56</v>
      </c>
      <c r="J12" s="38">
        <v>7399049.6299999999</v>
      </c>
      <c r="K12" s="41"/>
      <c r="L12" s="41"/>
      <c r="M12" s="30">
        <v>2813397</v>
      </c>
      <c r="N12" s="43">
        <v>10212446.629999999</v>
      </c>
      <c r="O12" s="43">
        <v>86281766.370000005</v>
      </c>
      <c r="P12" s="52">
        <v>76687595</v>
      </c>
      <c r="Q12" s="46">
        <v>86281795.789999992</v>
      </c>
      <c r="R12" s="35">
        <v>86281766</v>
      </c>
    </row>
    <row r="13" spans="1:19" s="10" customFormat="1" ht="24.75" customHeight="1" x14ac:dyDescent="0.25">
      <c r="B13" s="15">
        <v>7</v>
      </c>
      <c r="C13" s="38">
        <v>178193202</v>
      </c>
      <c r="D13" s="38">
        <v>-14908438</v>
      </c>
      <c r="E13" s="38">
        <v>163284764</v>
      </c>
      <c r="F13" s="38"/>
      <c r="G13" s="38">
        <v>4913661.88</v>
      </c>
      <c r="H13" s="38">
        <v>2267843.94</v>
      </c>
      <c r="I13" s="38">
        <v>5714966.7400000002</v>
      </c>
      <c r="J13" s="38">
        <v>12896472.560000001</v>
      </c>
      <c r="K13" s="41"/>
      <c r="L13" s="41"/>
      <c r="M13" s="30">
        <v>2813397</v>
      </c>
      <c r="N13" s="43">
        <v>15709869.560000001</v>
      </c>
      <c r="O13" s="43">
        <v>150388291.44</v>
      </c>
      <c r="P13" s="52">
        <v>86281766</v>
      </c>
      <c r="Q13" s="46">
        <v>150388321.22999999</v>
      </c>
      <c r="R13" s="35">
        <v>150388291.44</v>
      </c>
    </row>
    <row r="14" spans="1:19" s="10" customFormat="1" ht="24.75" customHeight="1" x14ac:dyDescent="0.25">
      <c r="B14" s="15">
        <v>8</v>
      </c>
      <c r="C14" s="38">
        <v>155741402</v>
      </c>
      <c r="D14" s="38">
        <v>-14339459</v>
      </c>
      <c r="E14" s="38">
        <v>141401943</v>
      </c>
      <c r="F14" s="38"/>
      <c r="G14" s="38">
        <v>4255151.0599999996</v>
      </c>
      <c r="H14" s="38">
        <v>1963915.88</v>
      </c>
      <c r="I14" s="38">
        <v>4949068.01</v>
      </c>
      <c r="J14" s="38">
        <v>11168134.949999999</v>
      </c>
      <c r="K14" s="41"/>
      <c r="L14" s="41"/>
      <c r="M14" s="30">
        <v>2813397</v>
      </c>
      <c r="N14" s="43">
        <v>13981531.949999999</v>
      </c>
      <c r="O14" s="43">
        <v>130233808.05</v>
      </c>
      <c r="P14" s="51">
        <v>150388295</v>
      </c>
      <c r="Q14" s="46">
        <v>130233834.27999997</v>
      </c>
      <c r="R14" s="35">
        <v>130233808.05</v>
      </c>
    </row>
    <row r="15" spans="1:19" s="10" customFormat="1" ht="24.75" customHeight="1" x14ac:dyDescent="0.25">
      <c r="B15" s="15">
        <v>9</v>
      </c>
      <c r="C15" s="38">
        <v>167278994</v>
      </c>
      <c r="D15" s="38">
        <v>-10365655</v>
      </c>
      <c r="E15" s="38">
        <v>156913339</v>
      </c>
      <c r="F15" s="38"/>
      <c r="G15" s="38">
        <v>4721929.18</v>
      </c>
      <c r="H15" s="38">
        <v>2179351.9300000002</v>
      </c>
      <c r="I15" s="38">
        <v>5491966.8700000001</v>
      </c>
      <c r="J15" s="38">
        <v>12393247.98</v>
      </c>
      <c r="K15" s="41"/>
      <c r="L15" s="41"/>
      <c r="M15" s="30">
        <v>2813397</v>
      </c>
      <c r="N15" s="43">
        <v>15206644.98</v>
      </c>
      <c r="O15" s="43">
        <v>144520091.02000001</v>
      </c>
      <c r="P15" s="42">
        <v>130233793</v>
      </c>
      <c r="Q15" s="46">
        <v>144520132.29999995</v>
      </c>
      <c r="R15" s="35">
        <v>144520091.02000001</v>
      </c>
    </row>
    <row r="16" spans="1:19" s="10" customFormat="1" ht="24.75" customHeight="1" x14ac:dyDescent="0.25">
      <c r="B16" s="15">
        <v>10</v>
      </c>
      <c r="C16" s="38">
        <v>157987063</v>
      </c>
      <c r="D16" s="38">
        <v>-17902714</v>
      </c>
      <c r="E16" s="38">
        <v>140084349</v>
      </c>
      <c r="F16" s="38"/>
      <c r="G16" s="38">
        <v>4552741.34</v>
      </c>
      <c r="H16" s="38">
        <v>2369806</v>
      </c>
      <c r="I16" s="38">
        <v>5871915</v>
      </c>
      <c r="J16" s="38">
        <v>12794462.34</v>
      </c>
      <c r="K16" s="41"/>
      <c r="L16" s="41"/>
      <c r="M16" s="30">
        <v>2813397</v>
      </c>
      <c r="N16" s="43">
        <v>15607859.34</v>
      </c>
      <c r="O16" s="43">
        <v>127289886.66</v>
      </c>
      <c r="P16" s="43">
        <v>144520073</v>
      </c>
      <c r="Q16" s="46">
        <v>127289945.95999992</v>
      </c>
      <c r="R16" s="35">
        <v>127289886.66</v>
      </c>
    </row>
    <row r="17" spans="2:18" s="10" customFormat="1" ht="24.75" customHeight="1" x14ac:dyDescent="0.25">
      <c r="B17" s="15" t="s">
        <v>84</v>
      </c>
      <c r="C17" s="38">
        <v>0</v>
      </c>
      <c r="D17" s="38">
        <v>0</v>
      </c>
      <c r="E17" s="38">
        <v>0</v>
      </c>
      <c r="F17" s="38"/>
      <c r="G17" s="38">
        <v>3131636</v>
      </c>
      <c r="H17" s="38">
        <v>4441413</v>
      </c>
      <c r="I17" s="38">
        <v>23316195</v>
      </c>
      <c r="J17" s="38">
        <v>29264386</v>
      </c>
      <c r="K17" s="41"/>
      <c r="L17" s="41"/>
      <c r="M17" s="30">
        <v>2813397</v>
      </c>
      <c r="N17" s="43">
        <v>32077783</v>
      </c>
      <c r="O17" s="43">
        <v>-29264386</v>
      </c>
      <c r="P17" s="43">
        <v>98025500.659999996</v>
      </c>
      <c r="Q17" s="46">
        <v>59.299999922513962</v>
      </c>
      <c r="R17" s="35">
        <v>-29264386</v>
      </c>
    </row>
    <row r="18" spans="2:18" s="10" customFormat="1" ht="24.75" customHeight="1" x14ac:dyDescent="0.25">
      <c r="B18" s="15">
        <v>11</v>
      </c>
      <c r="C18" s="38">
        <v>139208108</v>
      </c>
      <c r="D18" s="38">
        <v>-16160125</v>
      </c>
      <c r="E18" s="38">
        <v>123047983</v>
      </c>
      <c r="F18" s="38"/>
      <c r="G18" s="38">
        <v>3999059.45</v>
      </c>
      <c r="H18" s="38">
        <v>2088121.6199999999</v>
      </c>
      <c r="I18" s="38">
        <v>5164321.2</v>
      </c>
      <c r="J18" s="38">
        <v>11251502.27</v>
      </c>
      <c r="K18" s="41"/>
      <c r="L18" s="41"/>
      <c r="M18" s="30">
        <v>2813397</v>
      </c>
      <c r="N18" s="43">
        <v>14064899.27</v>
      </c>
      <c r="O18" s="43">
        <v>111796480.73</v>
      </c>
      <c r="P18" s="77">
        <v>111796470</v>
      </c>
      <c r="Q18" s="46">
        <v>70.029999926686287</v>
      </c>
    </row>
    <row r="19" spans="2:18" s="10" customFormat="1" ht="24.75" customHeight="1" x14ac:dyDescent="0.25">
      <c r="B19" s="15">
        <v>12</v>
      </c>
      <c r="C19" s="38">
        <v>190734339</v>
      </c>
      <c r="D19" s="38">
        <v>-9467606.1600000039</v>
      </c>
      <c r="E19" s="38">
        <v>181092879</v>
      </c>
      <c r="F19" s="38">
        <f>1745058399*F6</f>
        <v>30538521.982500002</v>
      </c>
      <c r="G19" s="38">
        <f>$E$19*G6</f>
        <v>5885518.5674999999</v>
      </c>
      <c r="H19" s="38">
        <v>2858407</v>
      </c>
      <c r="I19" s="38">
        <v>7385729</v>
      </c>
      <c r="J19" s="38">
        <f>SUM(F19:I19)</f>
        <v>46668176.550000004</v>
      </c>
      <c r="K19" s="42"/>
      <c r="L19" s="42"/>
      <c r="M19" s="42"/>
      <c r="N19" s="42"/>
      <c r="O19" s="43">
        <f>+E19-J19</f>
        <v>134424702.44999999</v>
      </c>
      <c r="P19" s="42"/>
      <c r="Q19" s="46">
        <v>165121935.55499995</v>
      </c>
    </row>
    <row r="20" spans="2:18" s="10" customFormat="1" ht="24.75" customHeight="1" x14ac:dyDescent="0.25">
      <c r="B20" s="21" t="s">
        <v>62</v>
      </c>
      <c r="C20" s="14">
        <v>1926869880</v>
      </c>
      <c r="D20" s="14">
        <v>-181637555.16</v>
      </c>
      <c r="E20" s="14">
        <v>1745232324.8399999</v>
      </c>
      <c r="F20" s="14"/>
      <c r="G20" s="14">
        <v>56720050.940000005</v>
      </c>
      <c r="H20" s="14">
        <v>29827484.785</v>
      </c>
      <c r="I20" s="14">
        <v>87274278.87999998</v>
      </c>
      <c r="J20" s="14">
        <v>172196957.62500003</v>
      </c>
      <c r="K20" s="14">
        <v>0</v>
      </c>
      <c r="L20" s="14">
        <v>0</v>
      </c>
      <c r="M20" s="14">
        <v>68040228</v>
      </c>
      <c r="N20" s="14">
        <v>224092318.30999997</v>
      </c>
      <c r="O20" s="14">
        <v>1573035367.2150002</v>
      </c>
      <c r="P20" s="14">
        <v>1483252549.6600001</v>
      </c>
      <c r="Q20" s="47">
        <v>130233834.27999997</v>
      </c>
      <c r="R20" s="47">
        <v>523167691.16999996</v>
      </c>
    </row>
    <row r="21" spans="2:18" x14ac:dyDescent="0.25">
      <c r="J21">
        <v>-156052090.94</v>
      </c>
      <c r="P21" s="53"/>
    </row>
    <row r="22" spans="2:18" x14ac:dyDescent="0.25">
      <c r="I22" s="49"/>
      <c r="J22" s="49">
        <v>16144866.685000032</v>
      </c>
      <c r="P22" s="23"/>
    </row>
    <row r="23" spans="2:18" x14ac:dyDescent="0.25">
      <c r="I23" s="49"/>
    </row>
    <row r="24" spans="2:18" x14ac:dyDescent="0.25">
      <c r="I24" s="49"/>
    </row>
    <row r="27" spans="2:18" x14ac:dyDescent="0.25">
      <c r="E27" s="60"/>
      <c r="F27" s="60"/>
    </row>
  </sheetData>
  <mergeCells count="9">
    <mergeCell ref="B4:B5"/>
    <mergeCell ref="B2:Q2"/>
    <mergeCell ref="C4:C5"/>
    <mergeCell ref="D4:D5"/>
    <mergeCell ref="E4:E5"/>
    <mergeCell ref="G4:J4"/>
    <mergeCell ref="O4:O5"/>
    <mergeCell ref="P4:P5"/>
    <mergeCell ref="Q4:Q5"/>
  </mergeCells>
  <conditionalFormatting sqref="B20">
    <cfRule type="duplicateValues" dxfId="6" priority="1"/>
  </conditionalFormatting>
  <pageMargins left="0.7" right="0.7" top="0.75" bottom="0.75" header="0.3" footer="0.3"/>
  <pageSetup paperSize="9" scale="65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F2E3-A8AC-4344-8F26-98C3E50EE1CA}">
  <sheetPr>
    <tabColor rgb="FFFF0000"/>
  </sheetPr>
  <dimension ref="A2:S27"/>
  <sheetViews>
    <sheetView tabSelected="1" topLeftCell="A4" workbookViewId="0">
      <pane xSplit="3" ySplit="3" topLeftCell="D7" activePane="bottomRight" state="frozen"/>
      <selection activeCell="A4" sqref="A4"/>
      <selection pane="topRight" activeCell="D4" sqref="D4"/>
      <selection pane="bottomLeft" activeCell="A7" sqref="A7"/>
      <selection pane="bottomRight" activeCell="O10" sqref="O10"/>
    </sheetView>
  </sheetViews>
  <sheetFormatPr defaultRowHeight="15" x14ac:dyDescent="0.25"/>
  <cols>
    <col min="1" max="1" width="5.42578125" customWidth="1"/>
    <col min="2" max="2" width="12.85546875" customWidth="1"/>
    <col min="3" max="3" width="15.7109375" customWidth="1"/>
    <col min="4" max="4" width="16.85546875" customWidth="1"/>
    <col min="5" max="6" width="17.42578125" customWidth="1"/>
    <col min="7" max="7" width="17.28515625" customWidth="1"/>
    <col min="8" max="8" width="15.5703125" customWidth="1"/>
    <col min="9" max="9" width="20" customWidth="1"/>
    <col min="10" max="10" width="17.85546875" customWidth="1"/>
    <col min="11" max="11" width="13" hidden="1" customWidth="1"/>
    <col min="12" max="12" width="15.42578125" hidden="1" customWidth="1"/>
    <col min="13" max="13" width="14.42578125" hidden="1" customWidth="1"/>
    <col min="14" max="14" width="12.28515625" hidden="1" customWidth="1"/>
    <col min="15" max="15" width="16.28515625" customWidth="1"/>
    <col min="16" max="16" width="17.5703125" customWidth="1"/>
    <col min="17" max="17" width="14.7109375" style="45" customWidth="1"/>
    <col min="18" max="18" width="17.140625" customWidth="1"/>
  </cols>
  <sheetData>
    <row r="2" spans="1:19" ht="19.5" x14ac:dyDescent="0.3">
      <c r="B2" s="99" t="s">
        <v>63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9" s="6" customFormat="1" ht="19.5" x14ac:dyDescent="0.3">
      <c r="A3" s="5"/>
      <c r="B3" s="5"/>
      <c r="C3" s="5" t="s">
        <v>11</v>
      </c>
      <c r="D3" s="5" t="s">
        <v>12</v>
      </c>
      <c r="E3" s="5"/>
      <c r="F3" s="5"/>
      <c r="G3" s="5"/>
      <c r="H3" s="5"/>
      <c r="I3" s="5"/>
      <c r="J3" s="5" t="s">
        <v>13</v>
      </c>
      <c r="Q3" s="45"/>
    </row>
    <row r="4" spans="1:19" s="6" customFormat="1" ht="19.5" x14ac:dyDescent="0.3">
      <c r="A4" s="5"/>
      <c r="B4" s="100" t="s">
        <v>15</v>
      </c>
      <c r="C4" s="104" t="s">
        <v>56</v>
      </c>
      <c r="D4" s="104" t="s">
        <v>19</v>
      </c>
      <c r="E4" s="104" t="s">
        <v>9</v>
      </c>
      <c r="F4" s="78"/>
      <c r="G4" s="106" t="s">
        <v>64</v>
      </c>
      <c r="H4" s="106"/>
      <c r="I4" s="106"/>
      <c r="J4" s="106"/>
      <c r="K4" s="48"/>
      <c r="L4" s="48"/>
      <c r="M4" s="48"/>
      <c r="N4" s="48"/>
      <c r="O4" s="104" t="s">
        <v>59</v>
      </c>
      <c r="P4" s="107" t="s">
        <v>61</v>
      </c>
      <c r="Q4" s="109" t="s">
        <v>58</v>
      </c>
    </row>
    <row r="5" spans="1:19" ht="60.75" customHeight="1" x14ac:dyDescent="0.25">
      <c r="B5" s="101"/>
      <c r="C5" s="105"/>
      <c r="D5" s="105"/>
      <c r="E5" s="105"/>
      <c r="F5" s="2" t="s">
        <v>340</v>
      </c>
      <c r="G5" s="2" t="s">
        <v>65</v>
      </c>
      <c r="H5" s="2" t="s">
        <v>66</v>
      </c>
      <c r="I5" s="2" t="s">
        <v>67</v>
      </c>
      <c r="J5" s="2" t="s">
        <v>57</v>
      </c>
      <c r="K5" s="39"/>
      <c r="L5" s="39"/>
      <c r="M5" s="24"/>
      <c r="N5" s="24"/>
      <c r="O5" s="105" t="s">
        <v>60</v>
      </c>
      <c r="P5" s="108"/>
      <c r="Q5" s="110"/>
    </row>
    <row r="6" spans="1:19" s="10" customFormat="1" ht="24.75" customHeight="1" x14ac:dyDescent="0.25">
      <c r="A6" s="8"/>
      <c r="B6" s="3" t="s">
        <v>86</v>
      </c>
      <c r="C6" s="40"/>
      <c r="D6" s="4"/>
      <c r="E6" s="4"/>
      <c r="F6" s="82">
        <v>1.7500000000000002E-2</v>
      </c>
      <c r="G6" s="82">
        <v>3.2500000000000001E-2</v>
      </c>
      <c r="H6" s="82">
        <v>1.4999999999999999E-2</v>
      </c>
      <c r="I6" s="82">
        <v>0.04</v>
      </c>
      <c r="J6" s="9"/>
      <c r="K6" s="41"/>
      <c r="L6" s="41"/>
      <c r="M6" s="42"/>
      <c r="N6" s="42"/>
      <c r="O6" s="42"/>
      <c r="P6" s="42"/>
      <c r="Q6" s="73">
        <f>'2025'!O19</f>
        <v>134424702.44999999</v>
      </c>
    </row>
    <row r="7" spans="1:19" s="10" customFormat="1" ht="24.75" customHeight="1" x14ac:dyDescent="0.25">
      <c r="B7" s="15">
        <v>1</v>
      </c>
      <c r="C7" s="38">
        <f>SUMIFS('Chi tiết'!$L:$L,'Chi tiết'!B:B,'2026'!$B7,'Chi tiết'!$A:$A,"BH")</f>
        <v>281426612</v>
      </c>
      <c r="D7" s="38">
        <f>SUMIFS('Chi tiết'!$L:$L,'Chi tiết'!$B:$B,'2026'!$B7,'Chi tiết'!$A:$A,"TRA")</f>
        <v>-15977315.879999999</v>
      </c>
      <c r="E7" s="38">
        <f t="shared" ref="E7:E18" si="0">+C7+D7</f>
        <v>265449296.12</v>
      </c>
      <c r="F7" s="38"/>
      <c r="G7" s="38">
        <f t="shared" ref="G7:G18" si="1">ROUND((C7+D7)*3.25%,2)</f>
        <v>8627102.1199999992</v>
      </c>
      <c r="H7" s="38">
        <f t="shared" ref="H7:H18" si="2">C7*1.5%</f>
        <v>4221399.18</v>
      </c>
      <c r="I7" s="38">
        <f t="shared" ref="I7:I18" si="3">ROUND(E7*0.5%,2)+ROUND(E7*2%,2)+ROUND(C7*1.5%,2)</f>
        <v>10857631.58</v>
      </c>
      <c r="J7" s="38">
        <f>+SUM(F7:I7)</f>
        <v>23706132.879999999</v>
      </c>
      <c r="K7" s="42"/>
      <c r="L7" s="42"/>
      <c r="M7" s="42"/>
      <c r="N7" s="42"/>
      <c r="O7" s="43">
        <f>+E7-J7</f>
        <v>241743163.24000001</v>
      </c>
      <c r="P7" s="43">
        <v>134424718</v>
      </c>
      <c r="Q7" s="46">
        <f>+Q6+O7-P7</f>
        <v>241743147.69</v>
      </c>
      <c r="R7" s="35"/>
    </row>
    <row r="8" spans="1:19" s="10" customFormat="1" ht="24.75" customHeight="1" x14ac:dyDescent="0.25">
      <c r="B8" s="15">
        <v>2</v>
      </c>
      <c r="C8" s="38">
        <f>SUMIFS('Chi tiết'!$L:$L,'Chi tiết'!B:B,'2026'!$B8,'Chi tiết'!$A:$A,"BH")</f>
        <v>523071025.92000002</v>
      </c>
      <c r="D8" s="38">
        <f>SUMIFS('Chi tiết'!$L:$L,'Chi tiết'!$B:$B,'2026'!$B8,'Chi tiết'!$A:$A,"TRA")</f>
        <v>-21501669.240000002</v>
      </c>
      <c r="E8" s="38">
        <f t="shared" si="0"/>
        <v>501569356.68000001</v>
      </c>
      <c r="F8" s="38"/>
      <c r="G8" s="38">
        <f t="shared" si="1"/>
        <v>16301004.09</v>
      </c>
      <c r="H8" s="38">
        <f t="shared" si="2"/>
        <v>7846065.3887999998</v>
      </c>
      <c r="I8" s="38">
        <f t="shared" si="3"/>
        <v>20385299.300000001</v>
      </c>
      <c r="J8" s="38">
        <f t="shared" ref="J8:J22" si="4">+SUM(F8:I8)</f>
        <v>44532368.778799996</v>
      </c>
      <c r="K8" s="42"/>
      <c r="L8" s="42"/>
      <c r="M8" s="42"/>
      <c r="N8" s="42"/>
      <c r="O8" s="43">
        <f t="shared" ref="O8:O18" si="5">+E8-J8</f>
        <v>457036987.9012</v>
      </c>
      <c r="P8" s="43">
        <v>241743163</v>
      </c>
      <c r="Q8" s="46">
        <f>+Q7+O8-P8</f>
        <v>457036972.59119999</v>
      </c>
      <c r="R8" s="66"/>
      <c r="S8" s="65"/>
    </row>
    <row r="9" spans="1:19" s="10" customFormat="1" ht="24.75" customHeight="1" x14ac:dyDescent="0.25">
      <c r="B9" s="15">
        <v>3</v>
      </c>
      <c r="C9" s="38">
        <f>SUMIFS('Chi tiết'!$L:$L,'Chi tiết'!B:B,'2026'!$B9,'Chi tiết'!$A:$A,"BH")</f>
        <v>166272148.36000001</v>
      </c>
      <c r="D9" s="38">
        <f>SUMIFS('Chi tiết'!$L:$L,'Chi tiết'!$B:$B,'2026'!$B9,'Chi tiết'!$A:$A,"TRA")</f>
        <v>-16918796.160000004</v>
      </c>
      <c r="E9" s="38">
        <f t="shared" si="0"/>
        <v>149353352.20000002</v>
      </c>
      <c r="F9" s="38"/>
      <c r="G9" s="38">
        <f t="shared" si="1"/>
        <v>4853983.95</v>
      </c>
      <c r="H9" s="38">
        <f t="shared" si="2"/>
        <v>2494082.2254000003</v>
      </c>
      <c r="I9" s="38">
        <f t="shared" si="3"/>
        <v>6227916.0299999993</v>
      </c>
      <c r="J9" s="38">
        <f t="shared" si="4"/>
        <v>13575982.205399999</v>
      </c>
      <c r="K9" s="42"/>
      <c r="L9" s="42"/>
      <c r="M9" s="42"/>
      <c r="N9" s="42"/>
      <c r="O9" s="43">
        <f t="shared" si="5"/>
        <v>135777369.99460003</v>
      </c>
      <c r="P9" s="43">
        <v>457036973</v>
      </c>
      <c r="Q9" s="46">
        <f>+Q8+O9-P9</f>
        <v>135777369.58580005</v>
      </c>
      <c r="R9" s="35"/>
    </row>
    <row r="10" spans="1:19" s="10" customFormat="1" ht="24.75" customHeight="1" x14ac:dyDescent="0.25">
      <c r="B10" s="15">
        <v>4</v>
      </c>
      <c r="C10" s="38">
        <f>SUMIFS('Chi tiết'!$L:$L,'Chi tiết'!B:B,'2026'!$B10,'Chi tiết'!$A:$A,"BH")</f>
        <v>165808005</v>
      </c>
      <c r="D10" s="38">
        <f>SUMIFS('Chi tiết'!$L:$L,'Chi tiết'!$B:$B,'2026'!$B10,'Chi tiết'!$A:$A,"TRA")</f>
        <v>-31307656.679999985</v>
      </c>
      <c r="E10" s="38">
        <f t="shared" si="0"/>
        <v>134500348.32000002</v>
      </c>
      <c r="F10" s="38"/>
      <c r="G10" s="38">
        <f t="shared" si="1"/>
        <v>4371261.32</v>
      </c>
      <c r="H10" s="38">
        <f t="shared" si="2"/>
        <v>2487120.0749999997</v>
      </c>
      <c r="I10" s="38">
        <f t="shared" si="3"/>
        <v>5849628.79</v>
      </c>
      <c r="J10" s="38">
        <f t="shared" si="4"/>
        <v>12708010.184999999</v>
      </c>
      <c r="K10" s="42"/>
      <c r="L10" s="42"/>
      <c r="M10" s="42"/>
      <c r="N10" s="42"/>
      <c r="O10" s="43">
        <f t="shared" si="5"/>
        <v>121792338.13500002</v>
      </c>
      <c r="P10" s="43">
        <v>135777353</v>
      </c>
      <c r="Q10" s="46">
        <f>+Q9+O10-P10</f>
        <v>121792354.72080007</v>
      </c>
      <c r="R10" s="35"/>
    </row>
    <row r="11" spans="1:19" s="10" customFormat="1" ht="24.75" customHeight="1" x14ac:dyDescent="0.25">
      <c r="B11" s="15">
        <v>5</v>
      </c>
      <c r="C11" s="38">
        <f>SUMIFS('Chi tiết'!$L:$L,'Chi tiết'!B:B,'2026'!$B11,'Chi tiết'!$A:$A,"BH")</f>
        <v>0</v>
      </c>
      <c r="D11" s="38">
        <f>SUMIFS('Chi tiết'!$L:$L,'Chi tiết'!$B:$B,'2026'!$B11,'Chi tiết'!$A:$A,"TRA")</f>
        <v>0</v>
      </c>
      <c r="E11" s="38">
        <f t="shared" si="0"/>
        <v>0</v>
      </c>
      <c r="F11" s="38"/>
      <c r="G11" s="38">
        <f t="shared" si="1"/>
        <v>0</v>
      </c>
      <c r="H11" s="38">
        <f t="shared" si="2"/>
        <v>0</v>
      </c>
      <c r="I11" s="38">
        <f t="shared" si="3"/>
        <v>0</v>
      </c>
      <c r="J11" s="38">
        <f t="shared" si="4"/>
        <v>0</v>
      </c>
      <c r="K11" s="42"/>
      <c r="L11" s="42"/>
      <c r="M11" s="42"/>
      <c r="N11" s="42"/>
      <c r="O11" s="43">
        <f t="shared" si="5"/>
        <v>0</v>
      </c>
      <c r="P11" s="42"/>
      <c r="Q11" s="46">
        <f t="shared" ref="Q11:Q19" si="6">+Q10+O11-P11</f>
        <v>121792354.72080007</v>
      </c>
      <c r="R11" s="35"/>
    </row>
    <row r="12" spans="1:19" s="10" customFormat="1" ht="24.75" customHeight="1" x14ac:dyDescent="0.25">
      <c r="B12" s="15">
        <v>6</v>
      </c>
      <c r="C12" s="38">
        <f>SUMIFS('Chi tiết'!$L:$L,'Chi tiết'!B:B,'2026'!$B12,'Chi tiết'!$A:$A,"BH")</f>
        <v>0</v>
      </c>
      <c r="D12" s="38">
        <f>SUMIFS('Chi tiết'!$L:$L,'Chi tiết'!$B:$B,'2026'!$B12,'Chi tiết'!$A:$A,"TRA")</f>
        <v>0</v>
      </c>
      <c r="E12" s="38">
        <f t="shared" si="0"/>
        <v>0</v>
      </c>
      <c r="F12" s="38"/>
      <c r="G12" s="38">
        <f t="shared" si="1"/>
        <v>0</v>
      </c>
      <c r="H12" s="38">
        <f t="shared" si="2"/>
        <v>0</v>
      </c>
      <c r="I12" s="38">
        <f t="shared" si="3"/>
        <v>0</v>
      </c>
      <c r="J12" s="38">
        <f t="shared" si="4"/>
        <v>0</v>
      </c>
      <c r="K12" s="42"/>
      <c r="L12" s="42"/>
      <c r="M12" s="42"/>
      <c r="N12" s="42"/>
      <c r="O12" s="43">
        <f t="shared" si="5"/>
        <v>0</v>
      </c>
      <c r="P12" s="42"/>
      <c r="Q12" s="46">
        <f>+Q11+O12-P12</f>
        <v>121792354.72080007</v>
      </c>
      <c r="R12" s="35"/>
    </row>
    <row r="13" spans="1:19" s="10" customFormat="1" ht="24.75" customHeight="1" x14ac:dyDescent="0.25">
      <c r="B13" s="15">
        <v>7</v>
      </c>
      <c r="C13" s="38">
        <f>SUMIFS('Chi tiết'!$L:$L,'Chi tiết'!B:B,'2026'!$B13,'Chi tiết'!$A:$A,"BH")</f>
        <v>0</v>
      </c>
      <c r="D13" s="38">
        <f>SUMIFS('Chi tiết'!$L:$L,'Chi tiết'!$B:$B,'2026'!$B13,'Chi tiết'!$A:$A,"TRA")</f>
        <v>0</v>
      </c>
      <c r="E13" s="38">
        <f t="shared" si="0"/>
        <v>0</v>
      </c>
      <c r="F13" s="38"/>
      <c r="G13" s="38">
        <f t="shared" si="1"/>
        <v>0</v>
      </c>
      <c r="H13" s="38">
        <f t="shared" si="2"/>
        <v>0</v>
      </c>
      <c r="I13" s="38">
        <f t="shared" si="3"/>
        <v>0</v>
      </c>
      <c r="J13" s="38">
        <f t="shared" si="4"/>
        <v>0</v>
      </c>
      <c r="K13" s="42"/>
      <c r="L13" s="42"/>
      <c r="M13" s="42"/>
      <c r="N13" s="42"/>
      <c r="O13" s="43">
        <f t="shared" si="5"/>
        <v>0</v>
      </c>
      <c r="P13" s="42"/>
      <c r="Q13" s="46">
        <f t="shared" si="6"/>
        <v>121792354.72080007</v>
      </c>
      <c r="R13" s="35"/>
    </row>
    <row r="14" spans="1:19" s="10" customFormat="1" ht="24.75" customHeight="1" x14ac:dyDescent="0.25">
      <c r="B14" s="15">
        <v>8</v>
      </c>
      <c r="C14" s="38">
        <f>SUMIFS('Chi tiết'!$L:$L,'Chi tiết'!B:B,'2026'!$B14,'Chi tiết'!$A:$A,"BH")</f>
        <v>0</v>
      </c>
      <c r="D14" s="38">
        <f>SUMIFS('Chi tiết'!$L:$L,'Chi tiết'!$B:$B,'2026'!$B14,'Chi tiết'!$A:$A,"TRA")</f>
        <v>0</v>
      </c>
      <c r="E14" s="38">
        <f t="shared" si="0"/>
        <v>0</v>
      </c>
      <c r="F14" s="38"/>
      <c r="G14" s="38">
        <f t="shared" si="1"/>
        <v>0</v>
      </c>
      <c r="H14" s="38">
        <f t="shared" si="2"/>
        <v>0</v>
      </c>
      <c r="I14" s="38">
        <f t="shared" si="3"/>
        <v>0</v>
      </c>
      <c r="J14" s="38">
        <f t="shared" si="4"/>
        <v>0</v>
      </c>
      <c r="K14" s="42"/>
      <c r="L14" s="42"/>
      <c r="M14" s="42"/>
      <c r="N14" s="42"/>
      <c r="O14" s="43">
        <f t="shared" si="5"/>
        <v>0</v>
      </c>
      <c r="P14" s="42"/>
      <c r="Q14" s="46">
        <f t="shared" si="6"/>
        <v>121792354.72080007</v>
      </c>
      <c r="R14" s="35">
        <f>+O14</f>
        <v>0</v>
      </c>
    </row>
    <row r="15" spans="1:19" s="10" customFormat="1" ht="24.75" customHeight="1" x14ac:dyDescent="0.25">
      <c r="B15" s="15">
        <v>9</v>
      </c>
      <c r="C15" s="38">
        <f>SUMIFS('Chi tiết'!$L:$L,'Chi tiết'!B:B,'2026'!$B15,'Chi tiết'!$A:$A,"BH")</f>
        <v>0</v>
      </c>
      <c r="D15" s="38">
        <f>SUMIFS('Chi tiết'!$L:$L,'Chi tiết'!$B:$B,'2026'!$B15,'Chi tiết'!$A:$A,"TRA")</f>
        <v>0</v>
      </c>
      <c r="E15" s="38">
        <f t="shared" si="0"/>
        <v>0</v>
      </c>
      <c r="F15" s="38"/>
      <c r="G15" s="38">
        <f t="shared" si="1"/>
        <v>0</v>
      </c>
      <c r="H15" s="38">
        <f t="shared" si="2"/>
        <v>0</v>
      </c>
      <c r="I15" s="38">
        <f t="shared" si="3"/>
        <v>0</v>
      </c>
      <c r="J15" s="38">
        <f t="shared" si="4"/>
        <v>0</v>
      </c>
      <c r="K15" s="42"/>
      <c r="L15" s="42"/>
      <c r="M15" s="42"/>
      <c r="N15" s="42"/>
      <c r="O15" s="43">
        <f t="shared" si="5"/>
        <v>0</v>
      </c>
      <c r="P15" s="42"/>
      <c r="Q15" s="46">
        <f t="shared" si="6"/>
        <v>121792354.72080007</v>
      </c>
      <c r="R15" s="35">
        <f>+O15</f>
        <v>0</v>
      </c>
    </row>
    <row r="16" spans="1:19" s="10" customFormat="1" ht="24.75" customHeight="1" x14ac:dyDescent="0.25">
      <c r="B16" s="15">
        <v>10</v>
      </c>
      <c r="C16" s="38">
        <f>SUMIFS('Chi tiết'!$L:$L,'Chi tiết'!B:B,'2026'!$B16,'Chi tiết'!$A:$A,"BH")</f>
        <v>0</v>
      </c>
      <c r="D16" s="38">
        <f>SUMIFS('Chi tiết'!$L:$L,'Chi tiết'!$B:$B,'2026'!$B16,'Chi tiết'!$A:$A,"TRA")</f>
        <v>0</v>
      </c>
      <c r="E16" s="38">
        <f t="shared" si="0"/>
        <v>0</v>
      </c>
      <c r="F16" s="38"/>
      <c r="G16" s="38">
        <f t="shared" si="1"/>
        <v>0</v>
      </c>
      <c r="H16" s="38">
        <f t="shared" si="2"/>
        <v>0</v>
      </c>
      <c r="I16" s="38">
        <f t="shared" si="3"/>
        <v>0</v>
      </c>
      <c r="J16" s="38">
        <f t="shared" si="4"/>
        <v>0</v>
      </c>
      <c r="K16" s="42"/>
      <c r="L16" s="42"/>
      <c r="M16" s="42"/>
      <c r="N16" s="42"/>
      <c r="O16" s="43">
        <f t="shared" si="5"/>
        <v>0</v>
      </c>
      <c r="P16" s="42"/>
      <c r="Q16" s="46">
        <f t="shared" si="6"/>
        <v>121792354.72080007</v>
      </c>
      <c r="R16" s="35">
        <f>+O16</f>
        <v>0</v>
      </c>
    </row>
    <row r="17" spans="2:18" s="10" customFormat="1" ht="24.75" customHeight="1" x14ac:dyDescent="0.25">
      <c r="B17" s="15" t="s">
        <v>84</v>
      </c>
      <c r="C17" s="38">
        <f>SUMIFS('Chi tiết'!$L:$L,'Chi tiết'!B:B,'2026'!$B17,'Chi tiết'!$A:$A,"BH")</f>
        <v>0</v>
      </c>
      <c r="D17" s="38">
        <f>SUMIFS('Chi tiết'!$L:$L,'Chi tiết'!$B:$B,'2026'!$B17,'Chi tiết'!$A:$A,"TRA")</f>
        <v>0</v>
      </c>
      <c r="E17" s="38">
        <f t="shared" si="0"/>
        <v>0</v>
      </c>
      <c r="F17" s="38"/>
      <c r="G17" s="38">
        <f t="shared" si="1"/>
        <v>0</v>
      </c>
      <c r="H17" s="38">
        <f t="shared" si="2"/>
        <v>0</v>
      </c>
      <c r="I17" s="38">
        <f t="shared" si="3"/>
        <v>0</v>
      </c>
      <c r="J17" s="38">
        <f t="shared" si="4"/>
        <v>0</v>
      </c>
      <c r="K17" s="42"/>
      <c r="L17" s="42"/>
      <c r="M17" s="42"/>
      <c r="N17" s="42"/>
      <c r="O17" s="43">
        <f t="shared" si="5"/>
        <v>0</v>
      </c>
      <c r="P17" s="42"/>
      <c r="Q17" s="46">
        <f t="shared" si="6"/>
        <v>121792354.72080007</v>
      </c>
      <c r="R17" s="35">
        <f>+O17</f>
        <v>0</v>
      </c>
    </row>
    <row r="18" spans="2:18" s="10" customFormat="1" ht="24.75" customHeight="1" x14ac:dyDescent="0.25">
      <c r="B18" s="15">
        <v>11</v>
      </c>
      <c r="C18" s="38">
        <f>SUMIFS('Chi tiết'!$L:$L,'Chi tiết'!B:B,'2026'!$B18,'Chi tiết'!$A:$A,"BH")</f>
        <v>0</v>
      </c>
      <c r="D18" s="38">
        <f>SUMIFS('Chi tiết'!$L:$L,'Chi tiết'!$B:$B,'2026'!$B18,'Chi tiết'!$A:$A,"TRA")</f>
        <v>0</v>
      </c>
      <c r="E18" s="38">
        <f t="shared" si="0"/>
        <v>0</v>
      </c>
      <c r="F18" s="38"/>
      <c r="G18" s="38">
        <f t="shared" si="1"/>
        <v>0</v>
      </c>
      <c r="H18" s="38">
        <f t="shared" si="2"/>
        <v>0</v>
      </c>
      <c r="I18" s="38">
        <f t="shared" si="3"/>
        <v>0</v>
      </c>
      <c r="J18" s="38">
        <f t="shared" si="4"/>
        <v>0</v>
      </c>
      <c r="K18" s="42"/>
      <c r="L18" s="42"/>
      <c r="M18" s="42"/>
      <c r="N18" s="42"/>
      <c r="O18" s="43">
        <f t="shared" si="5"/>
        <v>0</v>
      </c>
      <c r="P18" s="42"/>
      <c r="Q18" s="46">
        <f t="shared" si="6"/>
        <v>121792354.72080007</v>
      </c>
    </row>
    <row r="19" spans="2:18" s="10" customFormat="1" ht="24.75" customHeight="1" x14ac:dyDescent="0.25">
      <c r="B19" s="15">
        <v>12</v>
      </c>
      <c r="C19" s="38">
        <f>SUMIFS('Chi tiết'!$L:$L,'Chi tiết'!B:B,'2026'!$B19,'Chi tiết'!$A:$A,"BH")</f>
        <v>0</v>
      </c>
      <c r="D19" s="38">
        <f>SUMIFS('Chi tiết'!$L:$L,'Chi tiết'!$B:$B,'2026'!$B19,'Chi tiết'!$A:$A,"TRA")</f>
        <v>0</v>
      </c>
      <c r="E19" s="38">
        <f t="shared" ref="E19" si="7">+C19+D19</f>
        <v>0</v>
      </c>
      <c r="F19" s="38"/>
      <c r="G19" s="38">
        <f t="shared" ref="G19" si="8">ROUND((C19+D19)*3.25%,2)</f>
        <v>0</v>
      </c>
      <c r="H19" s="38">
        <f>C19*1.5%</f>
        <v>0</v>
      </c>
      <c r="I19" s="38">
        <f>ROUND(E19*0.5%,2)+ROUND(E19*2%,2)+ROUND(C19*1.5%,2)</f>
        <v>0</v>
      </c>
      <c r="J19" s="38">
        <f t="shared" si="4"/>
        <v>0</v>
      </c>
      <c r="K19" s="42"/>
      <c r="L19" s="42"/>
      <c r="M19" s="42"/>
      <c r="N19" s="42"/>
      <c r="O19" s="43">
        <f>+E19-J19</f>
        <v>0</v>
      </c>
      <c r="P19" s="42"/>
      <c r="Q19" s="46">
        <f t="shared" si="6"/>
        <v>121792354.72080007</v>
      </c>
    </row>
    <row r="20" spans="2:18" s="10" customFormat="1" ht="24.75" customHeight="1" x14ac:dyDescent="0.25">
      <c r="B20" s="21" t="s">
        <v>62</v>
      </c>
      <c r="C20" s="14">
        <f>SUBTOTAL(9,C7:C19)</f>
        <v>1136577791.2800002</v>
      </c>
      <c r="D20" s="14">
        <f t="shared" ref="D20:P20" si="9">SUBTOTAL(9,D7:D19)</f>
        <v>-85705437.959999993</v>
      </c>
      <c r="E20" s="14">
        <f t="shared" si="9"/>
        <v>1050872353.3200001</v>
      </c>
      <c r="F20" s="14"/>
      <c r="G20" s="14">
        <f t="shared" si="9"/>
        <v>34153351.480000004</v>
      </c>
      <c r="H20" s="14">
        <f t="shared" si="9"/>
        <v>17048666.869199999</v>
      </c>
      <c r="I20" s="14">
        <f t="shared" si="9"/>
        <v>43320475.700000003</v>
      </c>
      <c r="J20" s="38">
        <f t="shared" si="4"/>
        <v>94522494.049199998</v>
      </c>
      <c r="K20" s="14">
        <f t="shared" si="9"/>
        <v>0</v>
      </c>
      <c r="L20" s="14">
        <f t="shared" si="9"/>
        <v>0</v>
      </c>
      <c r="M20" s="14">
        <f t="shared" si="9"/>
        <v>0</v>
      </c>
      <c r="N20" s="14">
        <f t="shared" si="9"/>
        <v>0</v>
      </c>
      <c r="O20" s="14">
        <f t="shared" si="9"/>
        <v>956349859.27080011</v>
      </c>
      <c r="P20" s="14">
        <f t="shared" si="9"/>
        <v>968982207</v>
      </c>
      <c r="Q20" s="47">
        <f>+Q14</f>
        <v>121792354.72080007</v>
      </c>
      <c r="R20" s="47">
        <f>SUM(R13:R19)</f>
        <v>0</v>
      </c>
    </row>
    <row r="21" spans="2:18" ht="15.75" x14ac:dyDescent="0.25">
      <c r="J21" s="38">
        <f t="shared" si="4"/>
        <v>0</v>
      </c>
      <c r="P21" s="53"/>
    </row>
    <row r="22" spans="2:18" ht="15.75" x14ac:dyDescent="0.25">
      <c r="I22" s="49"/>
      <c r="J22" s="38">
        <f t="shared" si="4"/>
        <v>0</v>
      </c>
      <c r="P22" s="23"/>
    </row>
    <row r="23" spans="2:18" x14ac:dyDescent="0.25">
      <c r="I23" s="49"/>
    </row>
    <row r="24" spans="2:18" x14ac:dyDescent="0.25">
      <c r="I24" s="49"/>
    </row>
    <row r="27" spans="2:18" x14ac:dyDescent="0.25">
      <c r="E27" s="60"/>
      <c r="F27" s="60"/>
    </row>
  </sheetData>
  <mergeCells count="9">
    <mergeCell ref="B2:Q2"/>
    <mergeCell ref="B4:B5"/>
    <mergeCell ref="C4:C5"/>
    <mergeCell ref="D4:D5"/>
    <mergeCell ref="E4:E5"/>
    <mergeCell ref="G4:J4"/>
    <mergeCell ref="O4:O5"/>
    <mergeCell ref="P4:P5"/>
    <mergeCell ref="Q4:Q5"/>
  </mergeCells>
  <conditionalFormatting sqref="B20">
    <cfRule type="duplicateValues" dxfId="5" priority="1"/>
  </conditionalFormatting>
  <pageMargins left="0.7" right="0.7" top="0.75" bottom="0.75" header="0.3" footer="0.3"/>
  <pageSetup paperSize="9" scale="65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P736"/>
  <sheetViews>
    <sheetView workbookViewId="0">
      <pane xSplit="2" ySplit="4" topLeftCell="D719" activePane="bottomRight" state="frozen"/>
      <selection activeCell="E14" sqref="E14"/>
      <selection pane="topRight" activeCell="E14" sqref="E14"/>
      <selection pane="bottomLeft" activeCell="E14" sqref="E14"/>
      <selection pane="bottomRight" activeCell="F736" sqref="F736"/>
    </sheetView>
  </sheetViews>
  <sheetFormatPr defaultColWidth="9.140625" defaultRowHeight="15" x14ac:dyDescent="0.25"/>
  <cols>
    <col min="1" max="1" width="6.140625" customWidth="1"/>
    <col min="2" max="2" width="15.28515625" customWidth="1"/>
    <col min="3" max="3" width="11.28515625" customWidth="1"/>
    <col min="5" max="5" width="13.28515625" style="22" customWidth="1"/>
    <col min="6" max="6" width="16" customWidth="1"/>
    <col min="7" max="7" width="42.42578125" customWidth="1"/>
    <col min="8" max="8" width="39.42578125" customWidth="1"/>
    <col min="9" max="10" width="16.85546875" style="23" customWidth="1"/>
    <col min="11" max="11" width="13.7109375" style="23" customWidth="1"/>
    <col min="12" max="12" width="16.85546875" style="23" customWidth="1"/>
    <col min="13" max="13" width="15.7109375" customWidth="1"/>
    <col min="14" max="14" width="15.140625" style="55" customWidth="1"/>
    <col min="15" max="15" width="14" style="55" bestFit="1" customWidth="1"/>
    <col min="16" max="16" width="11.5703125" bestFit="1" customWidth="1"/>
  </cols>
  <sheetData>
    <row r="1" spans="1:15" x14ac:dyDescent="0.25">
      <c r="L1" s="12">
        <f>SUBTOTAL(9,L3:L27575)</f>
        <v>121792906.82500049</v>
      </c>
    </row>
    <row r="2" spans="1:15" ht="25.5" x14ac:dyDescent="0.25">
      <c r="A2" s="32" t="s">
        <v>2</v>
      </c>
      <c r="B2" s="32"/>
      <c r="C2" s="32" t="s">
        <v>3</v>
      </c>
      <c r="D2" s="32" t="s">
        <v>201</v>
      </c>
      <c r="E2" s="36" t="s">
        <v>4</v>
      </c>
      <c r="F2" s="32" t="s">
        <v>5</v>
      </c>
      <c r="G2" s="32" t="s">
        <v>6</v>
      </c>
      <c r="H2" s="32" t="s">
        <v>22</v>
      </c>
      <c r="I2" s="33" t="s">
        <v>7</v>
      </c>
      <c r="J2" s="33" t="s">
        <v>85</v>
      </c>
      <c r="K2" s="33" t="s">
        <v>8</v>
      </c>
      <c r="L2" s="33" t="s">
        <v>9</v>
      </c>
      <c r="M2" s="34" t="s">
        <v>51</v>
      </c>
      <c r="N2" s="75" t="s">
        <v>83</v>
      </c>
    </row>
    <row r="3" spans="1:15" x14ac:dyDescent="0.25">
      <c r="A3" s="16"/>
      <c r="B3" s="29"/>
      <c r="C3" s="24"/>
      <c r="D3" s="25"/>
      <c r="E3" s="37"/>
      <c r="F3" s="25"/>
      <c r="G3" s="25"/>
      <c r="H3" s="25" t="s">
        <v>10</v>
      </c>
      <c r="I3" s="26"/>
      <c r="J3" s="26"/>
      <c r="K3" s="26"/>
      <c r="L3" s="27">
        <f>'2025'!O19</f>
        <v>134424702.44999999</v>
      </c>
    </row>
    <row r="4" spans="1:15" x14ac:dyDescent="0.25">
      <c r="A4" s="16" t="s">
        <v>11</v>
      </c>
      <c r="B4" s="16">
        <f t="shared" ref="B4:B36" si="0">MONTH(E4)</f>
        <v>1</v>
      </c>
      <c r="C4" s="79" t="s">
        <v>92</v>
      </c>
      <c r="D4" s="79" t="s">
        <v>202</v>
      </c>
      <c r="E4" s="80">
        <v>46024</v>
      </c>
      <c r="F4" s="79" t="s">
        <v>316</v>
      </c>
      <c r="G4" s="28" t="s">
        <v>23</v>
      </c>
      <c r="H4" s="79" t="s">
        <v>35</v>
      </c>
      <c r="I4" s="23">
        <v>1405135</v>
      </c>
      <c r="J4" s="23">
        <v>0</v>
      </c>
      <c r="K4" s="23">
        <v>112411</v>
      </c>
      <c r="L4" s="23">
        <v>1517546</v>
      </c>
      <c r="M4" s="22">
        <v>45713</v>
      </c>
      <c r="N4"/>
      <c r="O4"/>
    </row>
    <row r="5" spans="1:15" x14ac:dyDescent="0.25">
      <c r="A5" s="16" t="s">
        <v>11</v>
      </c>
      <c r="B5" s="16">
        <f t="shared" si="0"/>
        <v>1</v>
      </c>
      <c r="C5" s="79" t="s">
        <v>114</v>
      </c>
      <c r="D5" s="79" t="s">
        <v>203</v>
      </c>
      <c r="E5" s="80">
        <v>46024</v>
      </c>
      <c r="F5" s="79" t="s">
        <v>316</v>
      </c>
      <c r="G5" s="28" t="s">
        <v>23</v>
      </c>
      <c r="H5" s="79" t="s">
        <v>50</v>
      </c>
      <c r="I5" s="23">
        <v>1395180</v>
      </c>
      <c r="J5" s="23">
        <v>0</v>
      </c>
      <c r="K5" s="23">
        <v>111614</v>
      </c>
      <c r="L5" s="23">
        <v>1506794</v>
      </c>
      <c r="M5" s="22"/>
      <c r="N5"/>
      <c r="O5"/>
    </row>
    <row r="6" spans="1:15" x14ac:dyDescent="0.25">
      <c r="A6" s="16" t="s">
        <v>11</v>
      </c>
      <c r="B6" s="16">
        <f t="shared" si="0"/>
        <v>1</v>
      </c>
      <c r="C6" s="79" t="s">
        <v>105</v>
      </c>
      <c r="D6" s="79" t="s">
        <v>204</v>
      </c>
      <c r="E6" s="80">
        <v>46024</v>
      </c>
      <c r="F6" s="79" t="s">
        <v>316</v>
      </c>
      <c r="G6" s="28" t="s">
        <v>23</v>
      </c>
      <c r="H6" s="79" t="s">
        <v>33</v>
      </c>
      <c r="I6" s="23">
        <v>3389480</v>
      </c>
      <c r="J6" s="23">
        <v>0</v>
      </c>
      <c r="K6" s="23">
        <v>271158</v>
      </c>
      <c r="L6" s="23">
        <v>3660638</v>
      </c>
      <c r="M6" s="22"/>
      <c r="N6"/>
      <c r="O6"/>
    </row>
    <row r="7" spans="1:15" x14ac:dyDescent="0.25">
      <c r="A7" s="16" t="s">
        <v>11</v>
      </c>
      <c r="B7" s="16">
        <f t="shared" si="0"/>
        <v>1</v>
      </c>
      <c r="C7" s="79" t="s">
        <v>108</v>
      </c>
      <c r="D7" s="79" t="s">
        <v>205</v>
      </c>
      <c r="E7" s="80">
        <v>46024</v>
      </c>
      <c r="F7" s="79" t="s">
        <v>316</v>
      </c>
      <c r="G7" s="28" t="s">
        <v>23</v>
      </c>
      <c r="H7" s="79" t="s">
        <v>31</v>
      </c>
      <c r="I7" s="23">
        <v>2934345</v>
      </c>
      <c r="J7" s="23">
        <v>0</v>
      </c>
      <c r="K7" s="23">
        <v>234748</v>
      </c>
      <c r="L7" s="23">
        <v>3169093</v>
      </c>
      <c r="M7" s="22"/>
      <c r="N7"/>
      <c r="O7"/>
    </row>
    <row r="8" spans="1:15" x14ac:dyDescent="0.25">
      <c r="A8" s="16" t="s">
        <v>11</v>
      </c>
      <c r="B8" s="16">
        <f t="shared" si="0"/>
        <v>1</v>
      </c>
      <c r="C8" s="79" t="s">
        <v>106</v>
      </c>
      <c r="D8" s="79" t="s">
        <v>206</v>
      </c>
      <c r="E8" s="80">
        <v>46024</v>
      </c>
      <c r="F8" s="79" t="s">
        <v>316</v>
      </c>
      <c r="G8" s="28" t="s">
        <v>23</v>
      </c>
      <c r="H8" s="79" t="s">
        <v>25</v>
      </c>
      <c r="I8" s="23">
        <v>1157515</v>
      </c>
      <c r="J8" s="23">
        <v>0</v>
      </c>
      <c r="K8" s="23">
        <v>92601</v>
      </c>
      <c r="L8" s="23">
        <v>1250116</v>
      </c>
      <c r="M8" s="22"/>
      <c r="N8"/>
      <c r="O8"/>
    </row>
    <row r="9" spans="1:15" x14ac:dyDescent="0.25">
      <c r="A9" s="16" t="s">
        <v>11</v>
      </c>
      <c r="B9" s="16">
        <f t="shared" si="0"/>
        <v>1</v>
      </c>
      <c r="C9" s="79" t="s">
        <v>109</v>
      </c>
      <c r="D9" s="79" t="s">
        <v>207</v>
      </c>
      <c r="E9" s="80">
        <v>46024</v>
      </c>
      <c r="F9" s="79" t="s">
        <v>316</v>
      </c>
      <c r="G9" s="28" t="s">
        <v>23</v>
      </c>
      <c r="H9" s="79" t="s">
        <v>38</v>
      </c>
      <c r="I9" s="23">
        <v>1097232</v>
      </c>
      <c r="J9" s="23">
        <v>0</v>
      </c>
      <c r="K9" s="23">
        <v>87779</v>
      </c>
      <c r="L9" s="23">
        <v>1185011</v>
      </c>
      <c r="M9" s="22"/>
      <c r="N9"/>
      <c r="O9"/>
    </row>
    <row r="10" spans="1:15" x14ac:dyDescent="0.25">
      <c r="A10" s="16" t="s">
        <v>11</v>
      </c>
      <c r="B10" s="16">
        <f t="shared" si="0"/>
        <v>1</v>
      </c>
      <c r="C10" s="79" t="s">
        <v>103</v>
      </c>
      <c r="D10" s="79" t="s">
        <v>208</v>
      </c>
      <c r="E10" s="80">
        <v>46024</v>
      </c>
      <c r="F10" s="79" t="s">
        <v>316</v>
      </c>
      <c r="G10" s="28" t="s">
        <v>23</v>
      </c>
      <c r="H10" s="79" t="s">
        <v>43</v>
      </c>
      <c r="I10" s="23">
        <v>890412</v>
      </c>
      <c r="J10" s="23">
        <v>0</v>
      </c>
      <c r="K10" s="23">
        <v>71233</v>
      </c>
      <c r="L10" s="23">
        <v>961645</v>
      </c>
      <c r="M10" s="22"/>
      <c r="N10"/>
      <c r="O10"/>
    </row>
    <row r="11" spans="1:15" x14ac:dyDescent="0.25">
      <c r="A11" s="16" t="s">
        <v>11</v>
      </c>
      <c r="B11" s="16">
        <f t="shared" si="0"/>
        <v>1</v>
      </c>
      <c r="C11" s="79" t="s">
        <v>95</v>
      </c>
      <c r="D11" s="79" t="s">
        <v>209</v>
      </c>
      <c r="E11" s="80">
        <v>46027</v>
      </c>
      <c r="F11" s="79" t="s">
        <v>316</v>
      </c>
      <c r="G11" s="28" t="s">
        <v>23</v>
      </c>
      <c r="H11" s="79" t="s">
        <v>34</v>
      </c>
      <c r="I11" s="23">
        <v>1204159</v>
      </c>
      <c r="J11" s="23">
        <v>0</v>
      </c>
      <c r="K11" s="23">
        <v>96333</v>
      </c>
      <c r="L11" s="23">
        <v>1300492</v>
      </c>
      <c r="M11" s="22"/>
      <c r="N11"/>
      <c r="O11"/>
    </row>
    <row r="12" spans="1:15" x14ac:dyDescent="0.25">
      <c r="A12" s="16" t="s">
        <v>11</v>
      </c>
      <c r="B12" s="16">
        <f t="shared" si="0"/>
        <v>1</v>
      </c>
      <c r="C12" s="79" t="s">
        <v>97</v>
      </c>
      <c r="D12" s="79" t="s">
        <v>210</v>
      </c>
      <c r="E12" s="80">
        <v>46027</v>
      </c>
      <c r="F12" s="79" t="s">
        <v>316</v>
      </c>
      <c r="G12" s="28" t="s">
        <v>23</v>
      </c>
      <c r="H12" s="79" t="s">
        <v>28</v>
      </c>
      <c r="I12" s="23">
        <v>902211</v>
      </c>
      <c r="J12" s="23">
        <v>0</v>
      </c>
      <c r="K12" s="23">
        <v>72177</v>
      </c>
      <c r="L12" s="23">
        <v>974388</v>
      </c>
      <c r="M12" s="22"/>
      <c r="N12"/>
      <c r="O12"/>
    </row>
    <row r="13" spans="1:15" x14ac:dyDescent="0.25">
      <c r="A13" s="16" t="s">
        <v>11</v>
      </c>
      <c r="B13" s="16">
        <f t="shared" si="0"/>
        <v>1</v>
      </c>
      <c r="C13" s="79" t="s">
        <v>90</v>
      </c>
      <c r="D13" s="79" t="s">
        <v>211</v>
      </c>
      <c r="E13" s="80">
        <v>46027</v>
      </c>
      <c r="F13" s="79" t="s">
        <v>316</v>
      </c>
      <c r="G13" s="28" t="s">
        <v>23</v>
      </c>
      <c r="H13" s="79" t="s">
        <v>42</v>
      </c>
      <c r="I13" s="23">
        <v>1600285</v>
      </c>
      <c r="J13" s="23">
        <v>0</v>
      </c>
      <c r="K13" s="23">
        <v>128023</v>
      </c>
      <c r="L13" s="23">
        <v>1728308</v>
      </c>
      <c r="M13" s="22"/>
      <c r="N13"/>
      <c r="O13"/>
    </row>
    <row r="14" spans="1:15" x14ac:dyDescent="0.25">
      <c r="A14" s="16" t="s">
        <v>11</v>
      </c>
      <c r="B14" s="16">
        <f t="shared" si="0"/>
        <v>1</v>
      </c>
      <c r="C14" s="79" t="s">
        <v>87</v>
      </c>
      <c r="D14" s="79" t="s">
        <v>212</v>
      </c>
      <c r="E14" s="80">
        <v>46027</v>
      </c>
      <c r="F14" s="79" t="s">
        <v>316</v>
      </c>
      <c r="G14" s="28" t="s">
        <v>23</v>
      </c>
      <c r="H14" s="79" t="s">
        <v>45</v>
      </c>
      <c r="I14" s="23">
        <v>1251490</v>
      </c>
      <c r="J14" s="23">
        <v>0</v>
      </c>
      <c r="K14" s="23">
        <v>100119</v>
      </c>
      <c r="L14" s="23">
        <v>1351609</v>
      </c>
      <c r="M14" s="22"/>
      <c r="N14"/>
      <c r="O14"/>
    </row>
    <row r="15" spans="1:15" x14ac:dyDescent="0.25">
      <c r="A15" s="16" t="s">
        <v>11</v>
      </c>
      <c r="B15" s="16">
        <f t="shared" si="0"/>
        <v>1</v>
      </c>
      <c r="C15" s="79" t="s">
        <v>101</v>
      </c>
      <c r="D15" s="79" t="s">
        <v>213</v>
      </c>
      <c r="E15" s="80">
        <v>46027</v>
      </c>
      <c r="F15" s="79" t="s">
        <v>316</v>
      </c>
      <c r="G15" s="28" t="s">
        <v>23</v>
      </c>
      <c r="H15" s="79" t="s">
        <v>46</v>
      </c>
      <c r="I15" s="23">
        <v>640114</v>
      </c>
      <c r="J15" s="23">
        <v>0</v>
      </c>
      <c r="K15" s="23">
        <v>51209</v>
      </c>
      <c r="L15" s="23">
        <v>691323</v>
      </c>
      <c r="M15" s="22"/>
      <c r="N15"/>
      <c r="O15"/>
    </row>
    <row r="16" spans="1:15" x14ac:dyDescent="0.25">
      <c r="A16" s="16" t="s">
        <v>11</v>
      </c>
      <c r="B16" s="16">
        <f t="shared" si="0"/>
        <v>1</v>
      </c>
      <c r="C16" s="79" t="s">
        <v>117</v>
      </c>
      <c r="D16" s="79" t="s">
        <v>214</v>
      </c>
      <c r="E16" s="80">
        <v>46027</v>
      </c>
      <c r="F16" s="79" t="s">
        <v>316</v>
      </c>
      <c r="G16" s="28" t="s">
        <v>23</v>
      </c>
      <c r="H16" s="79" t="s">
        <v>40</v>
      </c>
      <c r="I16" s="23">
        <v>2979710</v>
      </c>
      <c r="J16" s="23">
        <v>0</v>
      </c>
      <c r="K16" s="23">
        <v>238377</v>
      </c>
      <c r="L16" s="23">
        <v>3218087</v>
      </c>
      <c r="M16" s="22"/>
      <c r="N16"/>
      <c r="O16"/>
    </row>
    <row r="17" spans="1:15" x14ac:dyDescent="0.25">
      <c r="A17" s="16" t="s">
        <v>11</v>
      </c>
      <c r="B17" s="16">
        <f t="shared" si="0"/>
        <v>1</v>
      </c>
      <c r="C17" s="79" t="s">
        <v>111</v>
      </c>
      <c r="D17" s="79" t="s">
        <v>215</v>
      </c>
      <c r="E17" s="80">
        <v>46027</v>
      </c>
      <c r="F17" s="79" t="s">
        <v>316</v>
      </c>
      <c r="G17" s="28" t="s">
        <v>23</v>
      </c>
      <c r="H17" s="79" t="s">
        <v>82</v>
      </c>
      <c r="I17" s="23">
        <v>2022160</v>
      </c>
      <c r="J17" s="23">
        <v>0</v>
      </c>
      <c r="K17" s="23">
        <v>161773</v>
      </c>
      <c r="L17" s="23">
        <v>2183933</v>
      </c>
      <c r="M17" s="22"/>
      <c r="N17"/>
      <c r="O17"/>
    </row>
    <row r="18" spans="1:15" x14ac:dyDescent="0.25">
      <c r="A18" s="16" t="s">
        <v>11</v>
      </c>
      <c r="B18" s="16">
        <f t="shared" si="0"/>
        <v>1</v>
      </c>
      <c r="C18" s="79" t="s">
        <v>99</v>
      </c>
      <c r="D18" s="79" t="s">
        <v>216</v>
      </c>
      <c r="E18" s="80">
        <v>46027</v>
      </c>
      <c r="F18" s="79" t="s">
        <v>316</v>
      </c>
      <c r="G18" s="28" t="s">
        <v>23</v>
      </c>
      <c r="H18" s="79" t="s">
        <v>30</v>
      </c>
      <c r="I18" s="23">
        <v>1522396</v>
      </c>
      <c r="J18" s="23">
        <v>0</v>
      </c>
      <c r="K18" s="23">
        <v>121792</v>
      </c>
      <c r="L18" s="23">
        <v>1644188</v>
      </c>
      <c r="M18" s="22"/>
      <c r="N18"/>
      <c r="O18"/>
    </row>
    <row r="19" spans="1:15" x14ac:dyDescent="0.25">
      <c r="A19" s="16" t="s">
        <v>11</v>
      </c>
      <c r="B19" s="16">
        <f t="shared" si="0"/>
        <v>1</v>
      </c>
      <c r="C19" s="79" t="s">
        <v>110</v>
      </c>
      <c r="D19" s="79" t="s">
        <v>217</v>
      </c>
      <c r="E19" s="80">
        <v>46027</v>
      </c>
      <c r="F19" s="79" t="s">
        <v>316</v>
      </c>
      <c r="G19" s="28" t="s">
        <v>23</v>
      </c>
      <c r="H19" s="79" t="s">
        <v>26</v>
      </c>
      <c r="I19" s="23">
        <v>1181610</v>
      </c>
      <c r="J19" s="23">
        <v>0</v>
      </c>
      <c r="K19" s="23">
        <v>94529</v>
      </c>
      <c r="L19" s="23">
        <v>1276139</v>
      </c>
      <c r="M19" s="22"/>
      <c r="N19"/>
      <c r="O19"/>
    </row>
    <row r="20" spans="1:15" x14ac:dyDescent="0.25">
      <c r="A20" s="16" t="s">
        <v>11</v>
      </c>
      <c r="B20" s="16">
        <f t="shared" si="0"/>
        <v>1</v>
      </c>
      <c r="C20" s="79" t="s">
        <v>112</v>
      </c>
      <c r="D20" s="79" t="s">
        <v>218</v>
      </c>
      <c r="E20" s="80">
        <v>46028</v>
      </c>
      <c r="F20" s="79" t="s">
        <v>316</v>
      </c>
      <c r="G20" s="28" t="s">
        <v>23</v>
      </c>
      <c r="H20" s="79" t="s">
        <v>49</v>
      </c>
      <c r="I20" s="23">
        <v>548616</v>
      </c>
      <c r="J20" s="23">
        <v>0</v>
      </c>
      <c r="K20" s="23">
        <v>43889</v>
      </c>
      <c r="L20" s="23">
        <v>592505</v>
      </c>
      <c r="M20" s="22"/>
      <c r="N20"/>
      <c r="O20"/>
    </row>
    <row r="21" spans="1:15" x14ac:dyDescent="0.25">
      <c r="A21" s="16" t="s">
        <v>11</v>
      </c>
      <c r="B21" s="16">
        <f t="shared" si="0"/>
        <v>1</v>
      </c>
      <c r="C21" s="79" t="s">
        <v>88</v>
      </c>
      <c r="D21" s="79" t="s">
        <v>219</v>
      </c>
      <c r="E21" s="80">
        <v>46028</v>
      </c>
      <c r="F21" s="79" t="s">
        <v>316</v>
      </c>
      <c r="G21" s="28" t="s">
        <v>23</v>
      </c>
      <c r="H21" s="79" t="s">
        <v>27</v>
      </c>
      <c r="I21" s="23">
        <v>2092770</v>
      </c>
      <c r="J21" s="23">
        <v>0</v>
      </c>
      <c r="K21" s="23">
        <v>167422</v>
      </c>
      <c r="L21" s="23">
        <v>2260192</v>
      </c>
      <c r="M21" s="22"/>
      <c r="N21"/>
      <c r="O21"/>
    </row>
    <row r="22" spans="1:15" x14ac:dyDescent="0.25">
      <c r="A22" s="16" t="s">
        <v>11</v>
      </c>
      <c r="B22" s="16">
        <f t="shared" si="0"/>
        <v>1</v>
      </c>
      <c r="C22" s="79" t="s">
        <v>100</v>
      </c>
      <c r="D22" s="79" t="s">
        <v>220</v>
      </c>
      <c r="E22" s="80">
        <v>46028</v>
      </c>
      <c r="F22" s="79" t="s">
        <v>316</v>
      </c>
      <c r="G22" s="28" t="s">
        <v>23</v>
      </c>
      <c r="H22" s="79" t="s">
        <v>39</v>
      </c>
      <c r="I22" s="23">
        <v>2471680</v>
      </c>
      <c r="J22" s="23">
        <v>0</v>
      </c>
      <c r="K22" s="23">
        <v>197734</v>
      </c>
      <c r="L22" s="23">
        <v>2669414</v>
      </c>
      <c r="M22" s="22"/>
      <c r="N22"/>
      <c r="O22"/>
    </row>
    <row r="23" spans="1:15" x14ac:dyDescent="0.25">
      <c r="A23" s="16" t="s">
        <v>11</v>
      </c>
      <c r="B23" s="16">
        <f t="shared" si="0"/>
        <v>1</v>
      </c>
      <c r="C23" s="79" t="s">
        <v>96</v>
      </c>
      <c r="D23" s="79" t="s">
        <v>221</v>
      </c>
      <c r="E23" s="80">
        <v>46028</v>
      </c>
      <c r="F23" s="79" t="s">
        <v>316</v>
      </c>
      <c r="G23" s="28" t="s">
        <v>23</v>
      </c>
      <c r="H23" s="79" t="s">
        <v>36</v>
      </c>
      <c r="I23" s="23">
        <v>567295</v>
      </c>
      <c r="J23" s="23">
        <v>0</v>
      </c>
      <c r="K23" s="23">
        <v>45384</v>
      </c>
      <c r="L23" s="23">
        <v>612679</v>
      </c>
      <c r="M23" s="22"/>
      <c r="N23"/>
      <c r="O23"/>
    </row>
    <row r="24" spans="1:15" x14ac:dyDescent="0.25">
      <c r="A24" s="16" t="s">
        <v>11</v>
      </c>
      <c r="B24" s="16">
        <f t="shared" si="0"/>
        <v>1</v>
      </c>
      <c r="C24" s="79" t="s">
        <v>93</v>
      </c>
      <c r="D24" s="79" t="s">
        <v>222</v>
      </c>
      <c r="E24" s="80">
        <v>46028</v>
      </c>
      <c r="F24" s="79" t="s">
        <v>316</v>
      </c>
      <c r="G24" s="28" t="s">
        <v>23</v>
      </c>
      <c r="H24" s="79" t="s">
        <v>37</v>
      </c>
      <c r="I24" s="23">
        <v>449625</v>
      </c>
      <c r="J24" s="23">
        <v>0</v>
      </c>
      <c r="K24" s="23">
        <v>35970</v>
      </c>
      <c r="L24" s="23">
        <v>485595</v>
      </c>
      <c r="M24" s="22"/>
      <c r="N24"/>
      <c r="O24"/>
    </row>
    <row r="25" spans="1:15" x14ac:dyDescent="0.25">
      <c r="A25" s="16" t="s">
        <v>11</v>
      </c>
      <c r="B25" s="16">
        <f t="shared" si="0"/>
        <v>1</v>
      </c>
      <c r="C25" s="79" t="s">
        <v>89</v>
      </c>
      <c r="D25" s="79" t="s">
        <v>223</v>
      </c>
      <c r="E25" s="80">
        <v>46029</v>
      </c>
      <c r="F25" s="79" t="s">
        <v>316</v>
      </c>
      <c r="G25" s="28" t="s">
        <v>23</v>
      </c>
      <c r="H25" s="79" t="s">
        <v>24</v>
      </c>
      <c r="I25" s="23">
        <v>719915</v>
      </c>
      <c r="J25" s="23">
        <v>0</v>
      </c>
      <c r="K25" s="23">
        <v>57593</v>
      </c>
      <c r="L25" s="23">
        <v>777508</v>
      </c>
      <c r="M25" s="22"/>
      <c r="N25"/>
      <c r="O25"/>
    </row>
    <row r="26" spans="1:15" x14ac:dyDescent="0.25">
      <c r="A26" s="16" t="s">
        <v>11</v>
      </c>
      <c r="B26" s="16">
        <f t="shared" si="0"/>
        <v>1</v>
      </c>
      <c r="C26" s="79" t="s">
        <v>116</v>
      </c>
      <c r="D26" s="79" t="s">
        <v>224</v>
      </c>
      <c r="E26" s="80">
        <v>46029</v>
      </c>
      <c r="F26" s="79" t="s">
        <v>316</v>
      </c>
      <c r="G26" s="28" t="s">
        <v>23</v>
      </c>
      <c r="H26" s="79" t="s">
        <v>44</v>
      </c>
      <c r="I26" s="23">
        <v>969454</v>
      </c>
      <c r="J26" s="23">
        <v>0</v>
      </c>
      <c r="K26" s="23">
        <v>77556</v>
      </c>
      <c r="L26" s="23">
        <v>1047010</v>
      </c>
      <c r="M26" s="22"/>
      <c r="N26"/>
      <c r="O26"/>
    </row>
    <row r="27" spans="1:15" x14ac:dyDescent="0.25">
      <c r="A27" s="16" t="s">
        <v>11</v>
      </c>
      <c r="B27" s="16">
        <f t="shared" si="0"/>
        <v>1</v>
      </c>
      <c r="C27" s="79" t="s">
        <v>104</v>
      </c>
      <c r="D27" s="79" t="s">
        <v>225</v>
      </c>
      <c r="E27" s="80">
        <v>46029</v>
      </c>
      <c r="F27" s="79" t="s">
        <v>316</v>
      </c>
      <c r="G27" s="28" t="s">
        <v>23</v>
      </c>
      <c r="H27" s="79" t="s">
        <v>29</v>
      </c>
      <c r="I27" s="23">
        <v>779632</v>
      </c>
      <c r="J27" s="23">
        <v>0</v>
      </c>
      <c r="K27" s="23">
        <v>62371</v>
      </c>
      <c r="L27" s="23">
        <v>842003</v>
      </c>
      <c r="M27" s="22"/>
      <c r="N27"/>
      <c r="O27"/>
    </row>
    <row r="28" spans="1:15" x14ac:dyDescent="0.25">
      <c r="A28" s="16" t="s">
        <v>11</v>
      </c>
      <c r="B28" s="16">
        <f t="shared" si="0"/>
        <v>1</v>
      </c>
      <c r="C28" s="79" t="s">
        <v>102</v>
      </c>
      <c r="D28" s="79" t="s">
        <v>226</v>
      </c>
      <c r="E28" s="80">
        <v>46029</v>
      </c>
      <c r="F28" s="79" t="s">
        <v>316</v>
      </c>
      <c r="G28" s="28" t="s">
        <v>23</v>
      </c>
      <c r="H28" s="79" t="s">
        <v>41</v>
      </c>
      <c r="I28" s="23">
        <v>1582129</v>
      </c>
      <c r="J28" s="23">
        <v>0</v>
      </c>
      <c r="K28" s="23">
        <v>126570</v>
      </c>
      <c r="L28" s="23">
        <v>1708699</v>
      </c>
      <c r="M28" s="22"/>
      <c r="N28"/>
      <c r="O28"/>
    </row>
    <row r="29" spans="1:15" x14ac:dyDescent="0.25">
      <c r="A29" s="16" t="s">
        <v>11</v>
      </c>
      <c r="B29" s="16">
        <f t="shared" si="0"/>
        <v>1</v>
      </c>
      <c r="C29" s="79" t="s">
        <v>98</v>
      </c>
      <c r="D29" s="79" t="s">
        <v>227</v>
      </c>
      <c r="E29" s="80">
        <v>46029</v>
      </c>
      <c r="F29" s="79" t="s">
        <v>316</v>
      </c>
      <c r="G29" s="28" t="s">
        <v>23</v>
      </c>
      <c r="H29" s="79" t="s">
        <v>32</v>
      </c>
      <c r="I29" s="23">
        <v>614496</v>
      </c>
      <c r="J29" s="23">
        <v>0</v>
      </c>
      <c r="K29" s="23">
        <v>49160</v>
      </c>
      <c r="L29" s="23">
        <v>663656</v>
      </c>
      <c r="M29" s="22"/>
      <c r="N29"/>
      <c r="O29"/>
    </row>
    <row r="30" spans="1:15" x14ac:dyDescent="0.25">
      <c r="A30" s="16" t="s">
        <v>11</v>
      </c>
      <c r="B30" s="16">
        <f t="shared" si="0"/>
        <v>1</v>
      </c>
      <c r="C30" s="79" t="s">
        <v>91</v>
      </c>
      <c r="D30" s="79" t="s">
        <v>228</v>
      </c>
      <c r="E30" s="80">
        <v>46030</v>
      </c>
      <c r="F30" s="79" t="s">
        <v>316</v>
      </c>
      <c r="G30" s="28" t="s">
        <v>23</v>
      </c>
      <c r="H30" s="79" t="s">
        <v>35</v>
      </c>
      <c r="I30" s="23">
        <v>1659795</v>
      </c>
      <c r="J30" s="23">
        <v>0</v>
      </c>
      <c r="K30" s="23">
        <v>132784</v>
      </c>
      <c r="L30" s="23">
        <v>1792579</v>
      </c>
      <c r="M30" s="22"/>
      <c r="N30"/>
      <c r="O30"/>
    </row>
    <row r="31" spans="1:15" x14ac:dyDescent="0.25">
      <c r="A31" s="16" t="s">
        <v>11</v>
      </c>
      <c r="B31" s="16">
        <f t="shared" si="0"/>
        <v>1</v>
      </c>
      <c r="C31" s="79" t="s">
        <v>94</v>
      </c>
      <c r="D31" s="79" t="s">
        <v>229</v>
      </c>
      <c r="E31" s="80">
        <v>46030</v>
      </c>
      <c r="F31" s="79" t="s">
        <v>316</v>
      </c>
      <c r="G31" s="28" t="s">
        <v>23</v>
      </c>
      <c r="H31" s="79" t="s">
        <v>78</v>
      </c>
      <c r="I31" s="23">
        <v>853333</v>
      </c>
      <c r="J31" s="23">
        <v>0</v>
      </c>
      <c r="K31" s="23">
        <v>68267</v>
      </c>
      <c r="L31" s="23">
        <v>921600</v>
      </c>
      <c r="M31" s="22"/>
      <c r="N31"/>
      <c r="O31"/>
    </row>
    <row r="32" spans="1:15" x14ac:dyDescent="0.25">
      <c r="A32" s="16" t="s">
        <v>11</v>
      </c>
      <c r="B32" s="16">
        <f t="shared" si="0"/>
        <v>1</v>
      </c>
      <c r="C32" s="79" t="s">
        <v>107</v>
      </c>
      <c r="D32" s="79" t="s">
        <v>230</v>
      </c>
      <c r="E32" s="80">
        <v>46030</v>
      </c>
      <c r="F32" s="79" t="s">
        <v>316</v>
      </c>
      <c r="G32" s="28" t="s">
        <v>23</v>
      </c>
      <c r="H32" s="79" t="s">
        <v>48</v>
      </c>
      <c r="I32" s="23">
        <v>1046385</v>
      </c>
      <c r="J32" s="23">
        <v>0</v>
      </c>
      <c r="K32" s="23">
        <v>83711</v>
      </c>
      <c r="L32" s="23">
        <v>1130096</v>
      </c>
      <c r="M32" s="22"/>
      <c r="N32"/>
      <c r="O32"/>
    </row>
    <row r="33" spans="1:15" x14ac:dyDescent="0.25">
      <c r="A33" s="16" t="s">
        <v>11</v>
      </c>
      <c r="B33" s="16">
        <f t="shared" si="0"/>
        <v>1</v>
      </c>
      <c r="C33" s="79" t="s">
        <v>113</v>
      </c>
      <c r="D33" s="79" t="s">
        <v>231</v>
      </c>
      <c r="E33" s="80">
        <v>46031</v>
      </c>
      <c r="F33" s="79" t="s">
        <v>316</v>
      </c>
      <c r="G33" s="28" t="s">
        <v>23</v>
      </c>
      <c r="H33" s="79" t="s">
        <v>50</v>
      </c>
      <c r="I33" s="23">
        <v>1449208</v>
      </c>
      <c r="J33" s="23">
        <v>0</v>
      </c>
      <c r="K33" s="23">
        <v>115937</v>
      </c>
      <c r="L33" s="23">
        <v>1565145</v>
      </c>
      <c r="M33" s="22"/>
      <c r="N33"/>
      <c r="O33"/>
    </row>
    <row r="34" spans="1:15" x14ac:dyDescent="0.25">
      <c r="A34" s="16" t="s">
        <v>11</v>
      </c>
      <c r="B34" s="16">
        <f t="shared" si="0"/>
        <v>1</v>
      </c>
      <c r="C34" s="79" t="s">
        <v>115</v>
      </c>
      <c r="D34" s="79" t="s">
        <v>232</v>
      </c>
      <c r="E34" s="80">
        <v>46031</v>
      </c>
      <c r="F34" s="79" t="s">
        <v>316</v>
      </c>
      <c r="G34" s="28" t="s">
        <v>23</v>
      </c>
      <c r="H34" s="79" t="s">
        <v>47</v>
      </c>
      <c r="I34" s="23">
        <v>1107800</v>
      </c>
      <c r="J34" s="23">
        <v>0</v>
      </c>
      <c r="K34" s="23">
        <v>88624</v>
      </c>
      <c r="L34" s="23">
        <v>1196424</v>
      </c>
      <c r="M34" s="22"/>
      <c r="N34"/>
      <c r="O34"/>
    </row>
    <row r="35" spans="1:15" x14ac:dyDescent="0.25">
      <c r="A35" s="16" t="s">
        <v>11</v>
      </c>
      <c r="B35" s="16">
        <f t="shared" si="0"/>
        <v>1</v>
      </c>
      <c r="C35" s="79" t="s">
        <v>118</v>
      </c>
      <c r="D35" s="79" t="s">
        <v>233</v>
      </c>
      <c r="E35" s="80">
        <v>46032</v>
      </c>
      <c r="F35" s="79" t="s">
        <v>316</v>
      </c>
      <c r="G35" s="28" t="s">
        <v>23</v>
      </c>
      <c r="H35" s="79" t="s">
        <v>317</v>
      </c>
      <c r="I35" s="23">
        <v>1482657</v>
      </c>
      <c r="J35" s="23">
        <v>0</v>
      </c>
      <c r="K35" s="23">
        <v>118613</v>
      </c>
      <c r="L35" s="23">
        <v>1601270</v>
      </c>
      <c r="M35" s="22"/>
      <c r="N35"/>
      <c r="O35"/>
    </row>
    <row r="36" spans="1:15" x14ac:dyDescent="0.25">
      <c r="A36" s="16" t="s">
        <v>11</v>
      </c>
      <c r="B36" s="16">
        <f t="shared" si="0"/>
        <v>1</v>
      </c>
      <c r="C36" s="79" t="s">
        <v>119</v>
      </c>
      <c r="D36" s="79" t="s">
        <v>234</v>
      </c>
      <c r="E36" s="80">
        <v>46032</v>
      </c>
      <c r="F36" s="79" t="s">
        <v>316</v>
      </c>
      <c r="G36" s="28" t="s">
        <v>23</v>
      </c>
      <c r="H36" s="79" t="s">
        <v>318</v>
      </c>
      <c r="I36" s="23">
        <v>841752</v>
      </c>
      <c r="J36" s="23">
        <v>0</v>
      </c>
      <c r="K36" s="23">
        <v>67340</v>
      </c>
      <c r="L36" s="23">
        <v>909092</v>
      </c>
      <c r="M36" s="22"/>
      <c r="N36"/>
      <c r="O36"/>
    </row>
    <row r="37" spans="1:15" x14ac:dyDescent="0.25">
      <c r="A37" s="16" t="s">
        <v>11</v>
      </c>
      <c r="B37" s="16">
        <f t="shared" ref="B37:B100" si="1">MONTH(E37)</f>
        <v>1</v>
      </c>
      <c r="C37" s="79" t="s">
        <v>120</v>
      </c>
      <c r="D37" s="79" t="s">
        <v>235</v>
      </c>
      <c r="E37" s="80">
        <v>46032</v>
      </c>
      <c r="F37" s="79" t="s">
        <v>316</v>
      </c>
      <c r="G37" s="28" t="s">
        <v>23</v>
      </c>
      <c r="H37" s="79" t="s">
        <v>319</v>
      </c>
      <c r="I37" s="23">
        <v>1356668</v>
      </c>
      <c r="J37" s="23">
        <v>0</v>
      </c>
      <c r="K37" s="23">
        <v>108533</v>
      </c>
      <c r="L37" s="23">
        <v>1465201</v>
      </c>
    </row>
    <row r="38" spans="1:15" x14ac:dyDescent="0.25">
      <c r="A38" s="16" t="s">
        <v>11</v>
      </c>
      <c r="B38" s="16">
        <f t="shared" si="1"/>
        <v>1</v>
      </c>
      <c r="C38" s="79" t="s">
        <v>121</v>
      </c>
      <c r="D38" s="79" t="s">
        <v>236</v>
      </c>
      <c r="E38" s="80">
        <v>46035</v>
      </c>
      <c r="F38" s="79" t="s">
        <v>316</v>
      </c>
      <c r="G38" s="28" t="s">
        <v>23</v>
      </c>
      <c r="H38" s="79" t="s">
        <v>320</v>
      </c>
      <c r="I38" s="23">
        <v>697590</v>
      </c>
      <c r="J38" s="23">
        <v>0</v>
      </c>
      <c r="K38" s="23">
        <v>55807</v>
      </c>
      <c r="L38" s="23">
        <v>753397</v>
      </c>
    </row>
    <row r="39" spans="1:15" x14ac:dyDescent="0.25">
      <c r="A39" s="16" t="s">
        <v>11</v>
      </c>
      <c r="B39" s="16">
        <f t="shared" si="1"/>
        <v>1</v>
      </c>
      <c r="C39" s="79" t="s">
        <v>122</v>
      </c>
      <c r="D39" s="79" t="s">
        <v>237</v>
      </c>
      <c r="E39" s="80">
        <v>46035</v>
      </c>
      <c r="F39" s="79" t="s">
        <v>316</v>
      </c>
      <c r="G39" s="28" t="s">
        <v>23</v>
      </c>
      <c r="H39" s="79" t="s">
        <v>24</v>
      </c>
      <c r="I39" s="23">
        <v>517401</v>
      </c>
      <c r="J39" s="23">
        <v>0</v>
      </c>
      <c r="K39" s="23">
        <v>41392</v>
      </c>
      <c r="L39" s="23">
        <v>558793</v>
      </c>
    </row>
    <row r="40" spans="1:15" x14ac:dyDescent="0.25">
      <c r="A40" s="16" t="s">
        <v>11</v>
      </c>
      <c r="B40" s="16">
        <f t="shared" si="1"/>
        <v>1</v>
      </c>
      <c r="C40" s="79" t="s">
        <v>123</v>
      </c>
      <c r="D40" s="79" t="s">
        <v>238</v>
      </c>
      <c r="E40" s="80">
        <v>46036</v>
      </c>
      <c r="F40" s="79" t="s">
        <v>316</v>
      </c>
      <c r="G40" s="28" t="s">
        <v>23</v>
      </c>
      <c r="H40" s="79" t="s">
        <v>321</v>
      </c>
      <c r="I40" s="23">
        <v>1220088</v>
      </c>
      <c r="J40" s="23">
        <v>0</v>
      </c>
      <c r="K40" s="23">
        <v>97607</v>
      </c>
      <c r="L40" s="23">
        <v>1317695</v>
      </c>
    </row>
    <row r="41" spans="1:15" x14ac:dyDescent="0.25">
      <c r="A41" s="16" t="s">
        <v>11</v>
      </c>
      <c r="B41" s="16">
        <f t="shared" si="1"/>
        <v>1</v>
      </c>
      <c r="C41" s="79" t="s">
        <v>124</v>
      </c>
      <c r="D41" s="79" t="s">
        <v>239</v>
      </c>
      <c r="E41" s="80">
        <v>46036</v>
      </c>
      <c r="F41" s="79" t="s">
        <v>316</v>
      </c>
      <c r="G41" s="28" t="s">
        <v>23</v>
      </c>
      <c r="H41" s="79" t="s">
        <v>78</v>
      </c>
      <c r="I41" s="23">
        <v>817290</v>
      </c>
      <c r="J41" s="23">
        <v>0</v>
      </c>
      <c r="K41" s="23">
        <v>65383</v>
      </c>
      <c r="L41" s="23">
        <v>882673</v>
      </c>
    </row>
    <row r="42" spans="1:15" x14ac:dyDescent="0.25">
      <c r="A42" s="16" t="s">
        <v>11</v>
      </c>
      <c r="B42" s="16">
        <f t="shared" si="1"/>
        <v>1</v>
      </c>
      <c r="C42" s="79" t="s">
        <v>125</v>
      </c>
      <c r="D42" s="79" t="s">
        <v>240</v>
      </c>
      <c r="E42" s="80">
        <v>46036</v>
      </c>
      <c r="F42" s="79" t="s">
        <v>316</v>
      </c>
      <c r="G42" s="28" t="s">
        <v>23</v>
      </c>
      <c r="H42" s="79" t="s">
        <v>35</v>
      </c>
      <c r="I42" s="23">
        <v>1748000</v>
      </c>
      <c r="J42" s="23">
        <v>0</v>
      </c>
      <c r="K42" s="23">
        <v>139840</v>
      </c>
      <c r="L42" s="23">
        <v>1887840</v>
      </c>
    </row>
    <row r="43" spans="1:15" x14ac:dyDescent="0.25">
      <c r="A43" s="16" t="s">
        <v>11</v>
      </c>
      <c r="B43" s="16">
        <f t="shared" si="1"/>
        <v>1</v>
      </c>
      <c r="C43" s="79" t="s">
        <v>126</v>
      </c>
      <c r="D43" s="79" t="s">
        <v>241</v>
      </c>
      <c r="E43" s="80">
        <v>46037</v>
      </c>
      <c r="F43" s="79" t="s">
        <v>316</v>
      </c>
      <c r="G43" s="28" t="s">
        <v>23</v>
      </c>
      <c r="H43" s="79" t="s">
        <v>322</v>
      </c>
      <c r="I43" s="23">
        <v>2889060</v>
      </c>
      <c r="J43" s="23">
        <v>0</v>
      </c>
      <c r="K43" s="23">
        <v>231125</v>
      </c>
      <c r="L43" s="23">
        <v>3120185</v>
      </c>
    </row>
    <row r="44" spans="1:15" x14ac:dyDescent="0.25">
      <c r="A44" s="16" t="s">
        <v>11</v>
      </c>
      <c r="B44" s="16">
        <f t="shared" si="1"/>
        <v>1</v>
      </c>
      <c r="C44" s="79" t="s">
        <v>127</v>
      </c>
      <c r="D44" s="79" t="s">
        <v>242</v>
      </c>
      <c r="E44" s="80">
        <v>46037</v>
      </c>
      <c r="F44" s="79" t="s">
        <v>316</v>
      </c>
      <c r="G44" s="28" t="s">
        <v>23</v>
      </c>
      <c r="H44" s="79" t="s">
        <v>48</v>
      </c>
      <c r="I44" s="23">
        <v>2224740</v>
      </c>
      <c r="J44" s="23">
        <v>0</v>
      </c>
      <c r="K44" s="23">
        <v>177979</v>
      </c>
      <c r="L44" s="23">
        <v>2402719</v>
      </c>
    </row>
    <row r="45" spans="1:15" x14ac:dyDescent="0.25">
      <c r="A45" s="16" t="s">
        <v>11</v>
      </c>
      <c r="B45" s="16">
        <f t="shared" si="1"/>
        <v>1</v>
      </c>
      <c r="C45" s="79" t="s">
        <v>128</v>
      </c>
      <c r="D45" s="79" t="s">
        <v>243</v>
      </c>
      <c r="E45" s="80">
        <v>46037</v>
      </c>
      <c r="F45" s="79" t="s">
        <v>316</v>
      </c>
      <c r="G45" s="28" t="s">
        <v>23</v>
      </c>
      <c r="H45" s="79" t="s">
        <v>38</v>
      </c>
      <c r="I45" s="23">
        <v>1701612</v>
      </c>
      <c r="J45" s="23">
        <v>0</v>
      </c>
      <c r="K45" s="23">
        <v>136129</v>
      </c>
      <c r="L45" s="23">
        <v>1837741</v>
      </c>
    </row>
    <row r="46" spans="1:15" x14ac:dyDescent="0.25">
      <c r="A46" s="16" t="s">
        <v>11</v>
      </c>
      <c r="B46" s="16">
        <f t="shared" si="1"/>
        <v>1</v>
      </c>
      <c r="C46" s="79" t="s">
        <v>129</v>
      </c>
      <c r="D46" s="79" t="s">
        <v>244</v>
      </c>
      <c r="E46" s="80">
        <v>46038</v>
      </c>
      <c r="F46" s="79" t="s">
        <v>316</v>
      </c>
      <c r="G46" s="28" t="s">
        <v>23</v>
      </c>
      <c r="H46" s="79" t="s">
        <v>323</v>
      </c>
      <c r="I46" s="23">
        <v>2333379</v>
      </c>
      <c r="J46" s="23">
        <v>0</v>
      </c>
      <c r="K46" s="23">
        <v>186670</v>
      </c>
      <c r="L46" s="23">
        <v>2520049</v>
      </c>
    </row>
    <row r="47" spans="1:15" x14ac:dyDescent="0.25">
      <c r="A47" s="16" t="s">
        <v>11</v>
      </c>
      <c r="B47" s="16">
        <f t="shared" si="1"/>
        <v>1</v>
      </c>
      <c r="C47" s="79" t="s">
        <v>130</v>
      </c>
      <c r="D47" s="79" t="s">
        <v>245</v>
      </c>
      <c r="E47" s="80">
        <v>46039</v>
      </c>
      <c r="F47" s="79" t="s">
        <v>316</v>
      </c>
      <c r="G47" s="28" t="s">
        <v>23</v>
      </c>
      <c r="H47" s="79" t="s">
        <v>35</v>
      </c>
      <c r="I47" s="23">
        <v>907702</v>
      </c>
      <c r="J47" s="23">
        <v>0</v>
      </c>
      <c r="K47" s="23">
        <v>72616</v>
      </c>
      <c r="L47" s="23">
        <v>980318</v>
      </c>
    </row>
    <row r="48" spans="1:15" x14ac:dyDescent="0.25">
      <c r="A48" s="16" t="s">
        <v>11</v>
      </c>
      <c r="B48" s="16">
        <f t="shared" si="1"/>
        <v>1</v>
      </c>
      <c r="C48" s="79" t="s">
        <v>131</v>
      </c>
      <c r="D48" s="79" t="s">
        <v>246</v>
      </c>
      <c r="E48" s="80">
        <v>46039</v>
      </c>
      <c r="F48" s="79" t="s">
        <v>316</v>
      </c>
      <c r="G48" s="28" t="s">
        <v>23</v>
      </c>
      <c r="H48" s="79" t="s">
        <v>45</v>
      </c>
      <c r="I48" s="23">
        <v>997020</v>
      </c>
      <c r="J48" s="23">
        <v>0</v>
      </c>
      <c r="K48" s="23">
        <v>79762</v>
      </c>
      <c r="L48" s="23">
        <v>1076782</v>
      </c>
    </row>
    <row r="49" spans="1:12" x14ac:dyDescent="0.25">
      <c r="A49" s="16" t="s">
        <v>11</v>
      </c>
      <c r="B49" s="16">
        <f t="shared" si="1"/>
        <v>1</v>
      </c>
      <c r="C49" s="79" t="s">
        <v>132</v>
      </c>
      <c r="D49" s="79" t="s">
        <v>247</v>
      </c>
      <c r="E49" s="80">
        <v>46039</v>
      </c>
      <c r="F49" s="79" t="s">
        <v>316</v>
      </c>
      <c r="G49" s="28" t="s">
        <v>23</v>
      </c>
      <c r="H49" s="79" t="s">
        <v>49</v>
      </c>
      <c r="I49" s="23">
        <v>963956</v>
      </c>
      <c r="J49" s="23">
        <v>0</v>
      </c>
      <c r="K49" s="23">
        <v>77116</v>
      </c>
      <c r="L49" s="23">
        <v>1041072</v>
      </c>
    </row>
    <row r="50" spans="1:12" x14ac:dyDescent="0.25">
      <c r="A50" s="16" t="s">
        <v>11</v>
      </c>
      <c r="B50" s="16">
        <f t="shared" si="1"/>
        <v>1</v>
      </c>
      <c r="C50" s="79" t="s">
        <v>133</v>
      </c>
      <c r="D50" s="79" t="s">
        <v>248</v>
      </c>
      <c r="E50" s="80">
        <v>46041</v>
      </c>
      <c r="F50" s="79" t="s">
        <v>316</v>
      </c>
      <c r="G50" s="28" t="s">
        <v>23</v>
      </c>
      <c r="H50" s="79" t="s">
        <v>324</v>
      </c>
      <c r="I50" s="23">
        <v>761679</v>
      </c>
      <c r="J50" s="23">
        <v>0</v>
      </c>
      <c r="K50" s="23">
        <v>60934</v>
      </c>
      <c r="L50" s="23">
        <v>822613</v>
      </c>
    </row>
    <row r="51" spans="1:12" x14ac:dyDescent="0.25">
      <c r="A51" s="16" t="s">
        <v>11</v>
      </c>
      <c r="B51" s="16">
        <f t="shared" si="1"/>
        <v>1</v>
      </c>
      <c r="C51" s="79" t="s">
        <v>134</v>
      </c>
      <c r="D51" s="79" t="s">
        <v>249</v>
      </c>
      <c r="E51" s="80">
        <v>46041</v>
      </c>
      <c r="F51" s="79" t="s">
        <v>316</v>
      </c>
      <c r="G51" s="28" t="s">
        <v>23</v>
      </c>
      <c r="H51" s="79" t="s">
        <v>325</v>
      </c>
      <c r="I51" s="23">
        <v>586659</v>
      </c>
      <c r="J51" s="23">
        <v>0</v>
      </c>
      <c r="K51" s="23">
        <v>46933</v>
      </c>
      <c r="L51" s="23">
        <v>633592</v>
      </c>
    </row>
    <row r="52" spans="1:12" x14ac:dyDescent="0.25">
      <c r="A52" s="16" t="s">
        <v>11</v>
      </c>
      <c r="B52" s="16">
        <f t="shared" si="1"/>
        <v>1</v>
      </c>
      <c r="C52" s="79" t="s">
        <v>135</v>
      </c>
      <c r="D52" s="79" t="s">
        <v>250</v>
      </c>
      <c r="E52" s="80">
        <v>46041</v>
      </c>
      <c r="F52" s="79" t="s">
        <v>316</v>
      </c>
      <c r="G52" s="28" t="s">
        <v>23</v>
      </c>
      <c r="H52" s="79" t="s">
        <v>326</v>
      </c>
      <c r="I52" s="23">
        <v>707787</v>
      </c>
      <c r="J52" s="23">
        <v>0</v>
      </c>
      <c r="K52" s="23">
        <v>56623</v>
      </c>
      <c r="L52" s="23">
        <v>764410</v>
      </c>
    </row>
    <row r="53" spans="1:12" x14ac:dyDescent="0.25">
      <c r="A53" s="16" t="s">
        <v>11</v>
      </c>
      <c r="B53" s="16">
        <f t="shared" si="1"/>
        <v>1</v>
      </c>
      <c r="C53" s="79" t="s">
        <v>136</v>
      </c>
      <c r="D53" s="79" t="s">
        <v>251</v>
      </c>
      <c r="E53" s="80">
        <v>46041</v>
      </c>
      <c r="F53" s="79" t="s">
        <v>316</v>
      </c>
      <c r="G53" s="28" t="s">
        <v>23</v>
      </c>
      <c r="H53" s="79" t="s">
        <v>327</v>
      </c>
      <c r="I53" s="23">
        <v>2844436</v>
      </c>
      <c r="J53" s="23">
        <v>0</v>
      </c>
      <c r="K53" s="23">
        <v>227555</v>
      </c>
      <c r="L53" s="23">
        <v>3071991</v>
      </c>
    </row>
    <row r="54" spans="1:12" x14ac:dyDescent="0.25">
      <c r="A54" s="16" t="s">
        <v>11</v>
      </c>
      <c r="B54" s="16">
        <f t="shared" si="1"/>
        <v>1</v>
      </c>
      <c r="C54" s="79" t="s">
        <v>137</v>
      </c>
      <c r="D54" s="79" t="s">
        <v>252</v>
      </c>
      <c r="E54" s="80">
        <v>46041</v>
      </c>
      <c r="F54" s="79" t="s">
        <v>316</v>
      </c>
      <c r="G54" s="28" t="s">
        <v>23</v>
      </c>
      <c r="H54" s="79" t="s">
        <v>31</v>
      </c>
      <c r="I54" s="23">
        <v>3281740</v>
      </c>
      <c r="J54" s="23">
        <v>0</v>
      </c>
      <c r="K54" s="23">
        <v>262539</v>
      </c>
      <c r="L54" s="23">
        <v>3544279</v>
      </c>
    </row>
    <row r="55" spans="1:12" x14ac:dyDescent="0.25">
      <c r="A55" s="16" t="s">
        <v>11</v>
      </c>
      <c r="B55" s="16">
        <f t="shared" si="1"/>
        <v>1</v>
      </c>
      <c r="C55" s="79" t="s">
        <v>138</v>
      </c>
      <c r="D55" s="79" t="s">
        <v>253</v>
      </c>
      <c r="E55" s="80">
        <v>46041</v>
      </c>
      <c r="F55" s="79" t="s">
        <v>316</v>
      </c>
      <c r="G55" s="28" t="s">
        <v>23</v>
      </c>
      <c r="H55" s="79" t="s">
        <v>46</v>
      </c>
      <c r="I55" s="23">
        <v>906504</v>
      </c>
      <c r="J55" s="23">
        <v>0</v>
      </c>
      <c r="K55" s="23">
        <v>72520</v>
      </c>
      <c r="L55" s="23">
        <v>979024</v>
      </c>
    </row>
    <row r="56" spans="1:12" x14ac:dyDescent="0.25">
      <c r="A56" s="16" t="s">
        <v>11</v>
      </c>
      <c r="B56" s="16">
        <f t="shared" si="1"/>
        <v>1</v>
      </c>
      <c r="C56" s="79" t="s">
        <v>139</v>
      </c>
      <c r="D56" s="79" t="s">
        <v>254</v>
      </c>
      <c r="E56" s="80">
        <v>46041</v>
      </c>
      <c r="F56" s="79" t="s">
        <v>316</v>
      </c>
      <c r="G56" s="28" t="s">
        <v>23</v>
      </c>
      <c r="H56" s="79" t="s">
        <v>328</v>
      </c>
      <c r="I56" s="23">
        <v>1469274</v>
      </c>
      <c r="J56" s="23">
        <v>0</v>
      </c>
      <c r="K56" s="23">
        <v>117542</v>
      </c>
      <c r="L56" s="23">
        <v>1586816</v>
      </c>
    </row>
    <row r="57" spans="1:12" x14ac:dyDescent="0.25">
      <c r="A57" s="16" t="s">
        <v>11</v>
      </c>
      <c r="B57" s="16">
        <f t="shared" si="1"/>
        <v>1</v>
      </c>
      <c r="C57" s="79" t="s">
        <v>140</v>
      </c>
      <c r="D57" s="79" t="s">
        <v>255</v>
      </c>
      <c r="E57" s="80">
        <v>46041</v>
      </c>
      <c r="F57" s="79" t="s">
        <v>316</v>
      </c>
      <c r="G57" s="28" t="s">
        <v>23</v>
      </c>
      <c r="H57" s="79" t="s">
        <v>38</v>
      </c>
      <c r="I57" s="23">
        <v>1632624</v>
      </c>
      <c r="J57" s="23">
        <v>0</v>
      </c>
      <c r="K57" s="23">
        <v>130610</v>
      </c>
      <c r="L57" s="23">
        <v>1763234</v>
      </c>
    </row>
    <row r="58" spans="1:12" x14ac:dyDescent="0.25">
      <c r="A58" s="16" t="s">
        <v>11</v>
      </c>
      <c r="B58" s="16">
        <f t="shared" si="1"/>
        <v>1</v>
      </c>
      <c r="C58" s="79" t="s">
        <v>141</v>
      </c>
      <c r="D58" s="79" t="s">
        <v>256</v>
      </c>
      <c r="E58" s="80">
        <v>46041</v>
      </c>
      <c r="F58" s="79" t="s">
        <v>316</v>
      </c>
      <c r="G58" s="28" t="s">
        <v>23</v>
      </c>
      <c r="H58" s="79" t="s">
        <v>25</v>
      </c>
      <c r="I58" s="23">
        <v>3351646</v>
      </c>
      <c r="J58" s="23">
        <v>0</v>
      </c>
      <c r="K58" s="23">
        <v>268132</v>
      </c>
      <c r="L58" s="23">
        <v>3619778</v>
      </c>
    </row>
    <row r="59" spans="1:12" x14ac:dyDescent="0.25">
      <c r="A59" s="16" t="s">
        <v>11</v>
      </c>
      <c r="B59" s="16">
        <f t="shared" si="1"/>
        <v>1</v>
      </c>
      <c r="C59" s="79" t="s">
        <v>142</v>
      </c>
      <c r="D59" s="79" t="s">
        <v>257</v>
      </c>
      <c r="E59" s="80">
        <v>46041</v>
      </c>
      <c r="F59" s="79" t="s">
        <v>316</v>
      </c>
      <c r="G59" s="28" t="s">
        <v>23</v>
      </c>
      <c r="H59" s="79" t="s">
        <v>325</v>
      </c>
      <c r="I59" s="23">
        <v>517206</v>
      </c>
      <c r="J59" s="23">
        <v>0</v>
      </c>
      <c r="K59" s="23">
        <v>41376</v>
      </c>
      <c r="L59" s="23">
        <v>558582</v>
      </c>
    </row>
    <row r="60" spans="1:12" x14ac:dyDescent="0.25">
      <c r="A60" s="16" t="s">
        <v>11</v>
      </c>
      <c r="B60" s="16">
        <f t="shared" si="1"/>
        <v>1</v>
      </c>
      <c r="C60" s="79" t="s">
        <v>143</v>
      </c>
      <c r="D60" s="79" t="s">
        <v>258</v>
      </c>
      <c r="E60" s="80">
        <v>46041</v>
      </c>
      <c r="F60" s="79" t="s">
        <v>316</v>
      </c>
      <c r="G60" s="28" t="s">
        <v>23</v>
      </c>
      <c r="H60" s="79" t="s">
        <v>329</v>
      </c>
      <c r="I60" s="23">
        <v>1484208</v>
      </c>
      <c r="J60" s="23">
        <v>0</v>
      </c>
      <c r="K60" s="23">
        <v>118737</v>
      </c>
      <c r="L60" s="23">
        <v>1602945</v>
      </c>
    </row>
    <row r="61" spans="1:12" x14ac:dyDescent="0.25">
      <c r="A61" s="16" t="s">
        <v>11</v>
      </c>
      <c r="B61" s="16">
        <f t="shared" si="1"/>
        <v>1</v>
      </c>
      <c r="C61" s="79" t="s">
        <v>144</v>
      </c>
      <c r="D61" s="79" t="s">
        <v>259</v>
      </c>
      <c r="E61" s="80">
        <v>46042</v>
      </c>
      <c r="F61" s="79" t="s">
        <v>316</v>
      </c>
      <c r="G61" s="28" t="s">
        <v>23</v>
      </c>
      <c r="H61" s="79" t="s">
        <v>330</v>
      </c>
      <c r="I61" s="23">
        <v>1046385</v>
      </c>
      <c r="J61" s="23">
        <v>0</v>
      </c>
      <c r="K61" s="23">
        <v>83711</v>
      </c>
      <c r="L61" s="23">
        <v>1130096</v>
      </c>
    </row>
    <row r="62" spans="1:12" x14ac:dyDescent="0.25">
      <c r="A62" s="16" t="s">
        <v>11</v>
      </c>
      <c r="B62" s="16">
        <f t="shared" si="1"/>
        <v>1</v>
      </c>
      <c r="C62" s="79" t="s">
        <v>145</v>
      </c>
      <c r="D62" s="79" t="s">
        <v>260</v>
      </c>
      <c r="E62" s="80">
        <v>46042</v>
      </c>
      <c r="F62" s="79" t="s">
        <v>316</v>
      </c>
      <c r="G62" s="28" t="s">
        <v>23</v>
      </c>
      <c r="H62" s="79" t="s">
        <v>33</v>
      </c>
      <c r="I62" s="23">
        <v>968476</v>
      </c>
      <c r="J62" s="23">
        <v>0</v>
      </c>
      <c r="K62" s="23">
        <v>77478</v>
      </c>
      <c r="L62" s="23">
        <v>1045954</v>
      </c>
    </row>
    <row r="63" spans="1:12" x14ac:dyDescent="0.25">
      <c r="A63" s="16" t="s">
        <v>11</v>
      </c>
      <c r="B63" s="16">
        <f t="shared" si="1"/>
        <v>1</v>
      </c>
      <c r="C63" s="79" t="s">
        <v>146</v>
      </c>
      <c r="D63" s="79" t="s">
        <v>261</v>
      </c>
      <c r="E63" s="80">
        <v>46042</v>
      </c>
      <c r="F63" s="79" t="s">
        <v>316</v>
      </c>
      <c r="G63" s="28" t="s">
        <v>23</v>
      </c>
      <c r="H63" s="79" t="s">
        <v>44</v>
      </c>
      <c r="I63" s="23">
        <v>1473231</v>
      </c>
      <c r="J63" s="23">
        <v>0</v>
      </c>
      <c r="K63" s="23">
        <v>117858</v>
      </c>
      <c r="L63" s="23">
        <v>1591089</v>
      </c>
    </row>
    <row r="64" spans="1:12" x14ac:dyDescent="0.25">
      <c r="A64" s="16" t="s">
        <v>11</v>
      </c>
      <c r="B64" s="16">
        <f t="shared" si="1"/>
        <v>1</v>
      </c>
      <c r="C64" s="79" t="s">
        <v>147</v>
      </c>
      <c r="D64" s="79" t="s">
        <v>262</v>
      </c>
      <c r="E64" s="80">
        <v>46042</v>
      </c>
      <c r="F64" s="79" t="s">
        <v>316</v>
      </c>
      <c r="G64" s="28" t="s">
        <v>23</v>
      </c>
      <c r="H64" s="79" t="s">
        <v>42</v>
      </c>
      <c r="I64" s="23">
        <v>2463105</v>
      </c>
      <c r="J64" s="23">
        <v>0</v>
      </c>
      <c r="K64" s="23">
        <v>197048</v>
      </c>
      <c r="L64" s="23">
        <v>2660153</v>
      </c>
    </row>
    <row r="65" spans="1:12" x14ac:dyDescent="0.25">
      <c r="A65" s="16" t="s">
        <v>11</v>
      </c>
      <c r="B65" s="16">
        <f t="shared" si="1"/>
        <v>1</v>
      </c>
      <c r="C65" s="79" t="s">
        <v>148</v>
      </c>
      <c r="D65" s="79" t="s">
        <v>263</v>
      </c>
      <c r="E65" s="80">
        <v>46042</v>
      </c>
      <c r="F65" s="79" t="s">
        <v>316</v>
      </c>
      <c r="G65" s="28" t="s">
        <v>23</v>
      </c>
      <c r="H65" s="79" t="s">
        <v>47</v>
      </c>
      <c r="I65" s="23">
        <v>517206</v>
      </c>
      <c r="J65" s="23">
        <v>0</v>
      </c>
      <c r="K65" s="23">
        <v>41376</v>
      </c>
      <c r="L65" s="23">
        <v>558582</v>
      </c>
    </row>
    <row r="66" spans="1:12" x14ac:dyDescent="0.25">
      <c r="A66" s="16" t="s">
        <v>11</v>
      </c>
      <c r="B66" s="16">
        <f t="shared" si="1"/>
        <v>1</v>
      </c>
      <c r="C66" s="79" t="s">
        <v>149</v>
      </c>
      <c r="D66" s="79" t="s">
        <v>264</v>
      </c>
      <c r="E66" s="80">
        <v>46042</v>
      </c>
      <c r="F66" s="79" t="s">
        <v>316</v>
      </c>
      <c r="G66" s="28" t="s">
        <v>23</v>
      </c>
      <c r="H66" s="79" t="s">
        <v>47</v>
      </c>
      <c r="I66" s="23">
        <v>909642</v>
      </c>
      <c r="J66" s="23">
        <v>0</v>
      </c>
      <c r="K66" s="23">
        <v>72771</v>
      </c>
      <c r="L66" s="23">
        <v>982413</v>
      </c>
    </row>
    <row r="67" spans="1:12" x14ac:dyDescent="0.25">
      <c r="A67" s="16" t="s">
        <v>11</v>
      </c>
      <c r="B67" s="16">
        <f t="shared" si="1"/>
        <v>1</v>
      </c>
      <c r="C67" s="79" t="s">
        <v>150</v>
      </c>
      <c r="D67" s="79" t="s">
        <v>265</v>
      </c>
      <c r="E67" s="80">
        <v>46042</v>
      </c>
      <c r="F67" s="79" t="s">
        <v>316</v>
      </c>
      <c r="G67" s="28" t="s">
        <v>23</v>
      </c>
      <c r="H67" s="79" t="s">
        <v>331</v>
      </c>
      <c r="I67" s="23">
        <v>2420307</v>
      </c>
      <c r="J67" s="23">
        <v>0</v>
      </c>
      <c r="K67" s="23">
        <v>193625</v>
      </c>
      <c r="L67" s="23">
        <v>2613932</v>
      </c>
    </row>
    <row r="68" spans="1:12" x14ac:dyDescent="0.25">
      <c r="A68" s="16" t="s">
        <v>11</v>
      </c>
      <c r="B68" s="16">
        <f t="shared" si="1"/>
        <v>1</v>
      </c>
      <c r="C68" s="79" t="s">
        <v>151</v>
      </c>
      <c r="D68" s="79" t="s">
        <v>266</v>
      </c>
      <c r="E68" s="80">
        <v>46042</v>
      </c>
      <c r="F68" s="79" t="s">
        <v>316</v>
      </c>
      <c r="G68" s="28" t="s">
        <v>23</v>
      </c>
      <c r="H68" s="79" t="s">
        <v>332</v>
      </c>
      <c r="I68" s="23">
        <v>1291845</v>
      </c>
      <c r="J68" s="23">
        <v>0</v>
      </c>
      <c r="K68" s="23">
        <v>103348</v>
      </c>
      <c r="L68" s="23">
        <v>1395193</v>
      </c>
    </row>
    <row r="69" spans="1:12" x14ac:dyDescent="0.25">
      <c r="A69" s="16" t="s">
        <v>11</v>
      </c>
      <c r="B69" s="16">
        <f t="shared" si="1"/>
        <v>1</v>
      </c>
      <c r="C69" s="79" t="s">
        <v>152</v>
      </c>
      <c r="D69" s="79" t="s">
        <v>267</v>
      </c>
      <c r="E69" s="80">
        <v>46043</v>
      </c>
      <c r="F69" s="79" t="s">
        <v>316</v>
      </c>
      <c r="G69" s="28" t="s">
        <v>23</v>
      </c>
      <c r="H69" s="79" t="s">
        <v>318</v>
      </c>
      <c r="I69" s="23">
        <v>816588</v>
      </c>
      <c r="J69" s="23">
        <v>0</v>
      </c>
      <c r="K69" s="23">
        <v>65327</v>
      </c>
      <c r="L69" s="23">
        <v>881915</v>
      </c>
    </row>
    <row r="70" spans="1:12" x14ac:dyDescent="0.25">
      <c r="A70" s="16" t="s">
        <v>11</v>
      </c>
      <c r="B70" s="16">
        <f t="shared" si="1"/>
        <v>1</v>
      </c>
      <c r="C70" s="79" t="s">
        <v>153</v>
      </c>
      <c r="D70" s="79" t="s">
        <v>268</v>
      </c>
      <c r="E70" s="80">
        <v>46043</v>
      </c>
      <c r="F70" s="79" t="s">
        <v>316</v>
      </c>
      <c r="G70" s="28" t="s">
        <v>23</v>
      </c>
      <c r="H70" s="79" t="s">
        <v>322</v>
      </c>
      <c r="I70" s="23">
        <v>5860140</v>
      </c>
      <c r="J70" s="23">
        <v>0</v>
      </c>
      <c r="K70" s="23">
        <v>468811</v>
      </c>
      <c r="L70" s="23">
        <v>6328951</v>
      </c>
    </row>
    <row r="71" spans="1:12" x14ac:dyDescent="0.25">
      <c r="A71" s="16" t="s">
        <v>11</v>
      </c>
      <c r="B71" s="16">
        <f t="shared" si="1"/>
        <v>1</v>
      </c>
      <c r="C71" s="79" t="s">
        <v>154</v>
      </c>
      <c r="D71" s="79" t="s">
        <v>269</v>
      </c>
      <c r="E71" s="80">
        <v>46044</v>
      </c>
      <c r="F71" s="79" t="s">
        <v>316</v>
      </c>
      <c r="G71" s="28" t="s">
        <v>23</v>
      </c>
      <c r="H71" s="79" t="s">
        <v>26</v>
      </c>
      <c r="I71" s="23">
        <v>2291795</v>
      </c>
      <c r="J71" s="23">
        <v>0</v>
      </c>
      <c r="K71" s="23">
        <v>183344</v>
      </c>
      <c r="L71" s="23">
        <v>2475139</v>
      </c>
    </row>
    <row r="72" spans="1:12" x14ac:dyDescent="0.25">
      <c r="A72" s="16" t="s">
        <v>11</v>
      </c>
      <c r="B72" s="16">
        <f t="shared" si="1"/>
        <v>1</v>
      </c>
      <c r="C72" s="79" t="s">
        <v>155</v>
      </c>
      <c r="D72" s="79" t="s">
        <v>270</v>
      </c>
      <c r="E72" s="80">
        <v>46044</v>
      </c>
      <c r="F72" s="79" t="s">
        <v>316</v>
      </c>
      <c r="G72" s="28" t="s">
        <v>23</v>
      </c>
      <c r="H72" s="79" t="s">
        <v>30</v>
      </c>
      <c r="I72" s="23">
        <v>2043405</v>
      </c>
      <c r="J72" s="23">
        <v>0</v>
      </c>
      <c r="K72" s="23">
        <v>163472</v>
      </c>
      <c r="L72" s="23">
        <v>2206877</v>
      </c>
    </row>
    <row r="73" spans="1:12" x14ac:dyDescent="0.25">
      <c r="A73" s="16" t="s">
        <v>11</v>
      </c>
      <c r="B73" s="16">
        <f t="shared" si="1"/>
        <v>1</v>
      </c>
      <c r="C73" s="79" t="s">
        <v>156</v>
      </c>
      <c r="D73" s="79" t="s">
        <v>271</v>
      </c>
      <c r="E73" s="80">
        <v>46044</v>
      </c>
      <c r="F73" s="79" t="s">
        <v>316</v>
      </c>
      <c r="G73" s="28" t="s">
        <v>23</v>
      </c>
      <c r="H73" s="79" t="s">
        <v>48</v>
      </c>
      <c r="I73" s="23">
        <v>1559600</v>
      </c>
      <c r="J73" s="23">
        <v>0</v>
      </c>
      <c r="K73" s="23">
        <v>124768</v>
      </c>
      <c r="L73" s="23">
        <v>1684368</v>
      </c>
    </row>
    <row r="74" spans="1:12" x14ac:dyDescent="0.25">
      <c r="A74" s="16" t="s">
        <v>11</v>
      </c>
      <c r="B74" s="16">
        <f t="shared" si="1"/>
        <v>1</v>
      </c>
      <c r="C74" s="79" t="s">
        <v>157</v>
      </c>
      <c r="D74" s="79" t="s">
        <v>272</v>
      </c>
      <c r="E74" s="80">
        <v>46044</v>
      </c>
      <c r="F74" s="79" t="s">
        <v>316</v>
      </c>
      <c r="G74" s="28" t="s">
        <v>23</v>
      </c>
      <c r="H74" s="79" t="s">
        <v>28</v>
      </c>
      <c r="I74" s="23">
        <v>431005</v>
      </c>
      <c r="J74" s="23">
        <v>0</v>
      </c>
      <c r="K74" s="23">
        <v>34480</v>
      </c>
      <c r="L74" s="23">
        <v>465485</v>
      </c>
    </row>
    <row r="75" spans="1:12" x14ac:dyDescent="0.25">
      <c r="A75" s="16" t="s">
        <v>11</v>
      </c>
      <c r="B75" s="16">
        <f t="shared" si="1"/>
        <v>1</v>
      </c>
      <c r="C75" s="79" t="s">
        <v>158</v>
      </c>
      <c r="D75" s="79" t="s">
        <v>273</v>
      </c>
      <c r="E75" s="80">
        <v>46044</v>
      </c>
      <c r="F75" s="79" t="s">
        <v>316</v>
      </c>
      <c r="G75" s="28" t="s">
        <v>23</v>
      </c>
      <c r="H75" s="79" t="s">
        <v>43</v>
      </c>
      <c r="I75" s="23">
        <v>1136268</v>
      </c>
      <c r="J75" s="23">
        <v>0</v>
      </c>
      <c r="K75" s="23">
        <v>90901</v>
      </c>
      <c r="L75" s="23">
        <v>1227169</v>
      </c>
    </row>
    <row r="76" spans="1:12" x14ac:dyDescent="0.25">
      <c r="A76" s="16" t="s">
        <v>11</v>
      </c>
      <c r="B76" s="16">
        <f t="shared" si="1"/>
        <v>1</v>
      </c>
      <c r="C76" s="79" t="s">
        <v>159</v>
      </c>
      <c r="D76" s="79" t="s">
        <v>274</v>
      </c>
      <c r="E76" s="80">
        <v>46044</v>
      </c>
      <c r="F76" s="79" t="s">
        <v>316</v>
      </c>
      <c r="G76" s="28" t="s">
        <v>23</v>
      </c>
      <c r="H76" s="79" t="s">
        <v>333</v>
      </c>
      <c r="I76" s="23">
        <v>10941726</v>
      </c>
      <c r="J76" s="23">
        <v>0</v>
      </c>
      <c r="K76" s="23">
        <v>875338</v>
      </c>
      <c r="L76" s="23">
        <v>11817064</v>
      </c>
    </row>
    <row r="77" spans="1:12" x14ac:dyDescent="0.25">
      <c r="A77" s="16" t="s">
        <v>11</v>
      </c>
      <c r="B77" s="16">
        <f t="shared" si="1"/>
        <v>1</v>
      </c>
      <c r="C77" s="79" t="s">
        <v>160</v>
      </c>
      <c r="D77" s="79" t="s">
        <v>275</v>
      </c>
      <c r="E77" s="80">
        <v>46044</v>
      </c>
      <c r="F77" s="79" t="s">
        <v>316</v>
      </c>
      <c r="G77" s="28" t="s">
        <v>23</v>
      </c>
      <c r="H77" s="79" t="s">
        <v>325</v>
      </c>
      <c r="I77" s="23">
        <v>1197116</v>
      </c>
      <c r="J77" s="23">
        <v>0</v>
      </c>
      <c r="K77" s="23">
        <v>95769</v>
      </c>
      <c r="L77" s="23">
        <v>1292885</v>
      </c>
    </row>
    <row r="78" spans="1:12" x14ac:dyDescent="0.25">
      <c r="A78" s="16" t="s">
        <v>11</v>
      </c>
      <c r="B78" s="16">
        <f t="shared" si="1"/>
        <v>1</v>
      </c>
      <c r="C78" s="79" t="s">
        <v>161</v>
      </c>
      <c r="D78" s="79" t="s">
        <v>276</v>
      </c>
      <c r="E78" s="80">
        <v>46044</v>
      </c>
      <c r="F78" s="79" t="s">
        <v>316</v>
      </c>
      <c r="G78" s="28" t="s">
        <v>23</v>
      </c>
      <c r="H78" s="79" t="s">
        <v>32</v>
      </c>
      <c r="I78" s="23">
        <v>1302920</v>
      </c>
      <c r="J78" s="23">
        <v>0</v>
      </c>
      <c r="K78" s="23">
        <v>104234</v>
      </c>
      <c r="L78" s="23">
        <v>1407154</v>
      </c>
    </row>
    <row r="79" spans="1:12" x14ac:dyDescent="0.25">
      <c r="A79" s="16" t="s">
        <v>11</v>
      </c>
      <c r="B79" s="16">
        <f t="shared" si="1"/>
        <v>1</v>
      </c>
      <c r="C79" s="79" t="s">
        <v>162</v>
      </c>
      <c r="D79" s="79" t="s">
        <v>277</v>
      </c>
      <c r="E79" s="80">
        <v>46044</v>
      </c>
      <c r="F79" s="79" t="s">
        <v>316</v>
      </c>
      <c r="G79" s="28" t="s">
        <v>23</v>
      </c>
      <c r="H79" s="79" t="s">
        <v>28</v>
      </c>
      <c r="I79" s="23">
        <v>949814</v>
      </c>
      <c r="J79" s="23">
        <v>0</v>
      </c>
      <c r="K79" s="23">
        <v>75985</v>
      </c>
      <c r="L79" s="23">
        <v>1025799</v>
      </c>
    </row>
    <row r="80" spans="1:12" x14ac:dyDescent="0.25">
      <c r="A80" s="16" t="s">
        <v>11</v>
      </c>
      <c r="B80" s="16">
        <f t="shared" si="1"/>
        <v>1</v>
      </c>
      <c r="C80" s="79" t="s">
        <v>163</v>
      </c>
      <c r="D80" s="79" t="s">
        <v>278</v>
      </c>
      <c r="E80" s="80">
        <v>46044</v>
      </c>
      <c r="F80" s="79" t="s">
        <v>316</v>
      </c>
      <c r="G80" s="28" t="s">
        <v>23</v>
      </c>
      <c r="H80" s="79" t="s">
        <v>26</v>
      </c>
      <c r="I80" s="23">
        <v>862010</v>
      </c>
      <c r="J80" s="23">
        <v>0</v>
      </c>
      <c r="K80" s="23">
        <v>68961</v>
      </c>
      <c r="L80" s="23">
        <v>930971</v>
      </c>
    </row>
    <row r="81" spans="1:12" x14ac:dyDescent="0.25">
      <c r="A81" s="16" t="s">
        <v>11</v>
      </c>
      <c r="B81" s="16">
        <f t="shared" si="1"/>
        <v>1</v>
      </c>
      <c r="C81" s="79" t="s">
        <v>164</v>
      </c>
      <c r="D81" s="79" t="s">
        <v>279</v>
      </c>
      <c r="E81" s="80">
        <v>46044</v>
      </c>
      <c r="F81" s="79" t="s">
        <v>316</v>
      </c>
      <c r="G81" s="28" t="s">
        <v>23</v>
      </c>
      <c r="H81" s="79" t="s">
        <v>50</v>
      </c>
      <c r="I81" s="23">
        <v>1644597</v>
      </c>
      <c r="J81" s="23">
        <v>0</v>
      </c>
      <c r="K81" s="23">
        <v>131568</v>
      </c>
      <c r="L81" s="23">
        <v>1776165</v>
      </c>
    </row>
    <row r="82" spans="1:12" x14ac:dyDescent="0.25">
      <c r="A82" s="16" t="s">
        <v>11</v>
      </c>
      <c r="B82" s="16">
        <f t="shared" si="1"/>
        <v>1</v>
      </c>
      <c r="C82" s="79" t="s">
        <v>165</v>
      </c>
      <c r="D82" s="79" t="s">
        <v>280</v>
      </c>
      <c r="E82" s="80">
        <v>46045</v>
      </c>
      <c r="F82" s="79" t="s">
        <v>316</v>
      </c>
      <c r="G82" s="28" t="s">
        <v>23</v>
      </c>
      <c r="H82" s="79" t="s">
        <v>40</v>
      </c>
      <c r="I82" s="23">
        <v>8073090</v>
      </c>
      <c r="J82" s="23">
        <v>0</v>
      </c>
      <c r="K82" s="23">
        <v>645847</v>
      </c>
      <c r="L82" s="23">
        <v>8718937</v>
      </c>
    </row>
    <row r="83" spans="1:12" x14ac:dyDescent="0.25">
      <c r="A83" s="16" t="s">
        <v>11</v>
      </c>
      <c r="B83" s="16">
        <f t="shared" si="1"/>
        <v>1</v>
      </c>
      <c r="C83" s="79" t="s">
        <v>166</v>
      </c>
      <c r="D83" s="79" t="s">
        <v>281</v>
      </c>
      <c r="E83" s="80">
        <v>46045</v>
      </c>
      <c r="F83" s="79" t="s">
        <v>316</v>
      </c>
      <c r="G83" s="28" t="s">
        <v>23</v>
      </c>
      <c r="H83" s="79" t="s">
        <v>82</v>
      </c>
      <c r="I83" s="23">
        <v>2256937</v>
      </c>
      <c r="J83" s="23">
        <v>0</v>
      </c>
      <c r="K83" s="23">
        <v>180555</v>
      </c>
      <c r="L83" s="23">
        <v>2437492</v>
      </c>
    </row>
    <row r="84" spans="1:12" x14ac:dyDescent="0.25">
      <c r="A84" s="16" t="s">
        <v>11</v>
      </c>
      <c r="B84" s="16">
        <f t="shared" si="1"/>
        <v>1</v>
      </c>
      <c r="C84" s="79" t="s">
        <v>167</v>
      </c>
      <c r="D84" s="79" t="s">
        <v>282</v>
      </c>
      <c r="E84" s="80">
        <v>46046</v>
      </c>
      <c r="F84" s="79" t="s">
        <v>316</v>
      </c>
      <c r="G84" s="28" t="s">
        <v>23</v>
      </c>
      <c r="H84" s="79" t="s">
        <v>25</v>
      </c>
      <c r="I84" s="23">
        <v>1372512</v>
      </c>
      <c r="J84" s="23">
        <v>0</v>
      </c>
      <c r="K84" s="23">
        <v>109801</v>
      </c>
      <c r="L84" s="23">
        <v>1482313</v>
      </c>
    </row>
    <row r="85" spans="1:12" x14ac:dyDescent="0.25">
      <c r="A85" s="16" t="s">
        <v>11</v>
      </c>
      <c r="B85" s="16">
        <f t="shared" si="1"/>
        <v>1</v>
      </c>
      <c r="C85" s="79" t="s">
        <v>168</v>
      </c>
      <c r="D85" s="79" t="s">
        <v>283</v>
      </c>
      <c r="E85" s="80">
        <v>46048</v>
      </c>
      <c r="F85" s="79" t="s">
        <v>316</v>
      </c>
      <c r="G85" s="28" t="s">
        <v>23</v>
      </c>
      <c r="H85" s="79" t="s">
        <v>31</v>
      </c>
      <c r="I85" s="23">
        <v>2679690</v>
      </c>
      <c r="J85" s="23">
        <v>0</v>
      </c>
      <c r="K85" s="23">
        <v>214375</v>
      </c>
      <c r="L85" s="23">
        <v>2894065</v>
      </c>
    </row>
    <row r="86" spans="1:12" x14ac:dyDescent="0.25">
      <c r="A86" s="16" t="s">
        <v>11</v>
      </c>
      <c r="B86" s="16">
        <f t="shared" si="1"/>
        <v>1</v>
      </c>
      <c r="C86" s="79" t="s">
        <v>169</v>
      </c>
      <c r="D86" s="79" t="s">
        <v>284</v>
      </c>
      <c r="E86" s="80">
        <v>46048</v>
      </c>
      <c r="F86" s="79" t="s">
        <v>316</v>
      </c>
      <c r="G86" s="28" t="s">
        <v>23</v>
      </c>
      <c r="H86" s="79" t="s">
        <v>331</v>
      </c>
      <c r="I86" s="23">
        <v>1504722</v>
      </c>
      <c r="J86" s="23">
        <v>0</v>
      </c>
      <c r="K86" s="23">
        <v>120378</v>
      </c>
      <c r="L86" s="23">
        <v>1625100</v>
      </c>
    </row>
    <row r="87" spans="1:12" x14ac:dyDescent="0.25">
      <c r="A87" s="16" t="s">
        <v>11</v>
      </c>
      <c r="B87" s="16">
        <f t="shared" si="1"/>
        <v>1</v>
      </c>
      <c r="C87" s="79" t="s">
        <v>170</v>
      </c>
      <c r="D87" s="79" t="s">
        <v>285</v>
      </c>
      <c r="E87" s="80">
        <v>46048</v>
      </c>
      <c r="F87" s="79" t="s">
        <v>316</v>
      </c>
      <c r="G87" s="28" t="s">
        <v>23</v>
      </c>
      <c r="H87" s="79" t="s">
        <v>334</v>
      </c>
      <c r="I87" s="23">
        <v>5737705</v>
      </c>
      <c r="J87" s="23">
        <v>0</v>
      </c>
      <c r="K87" s="23">
        <v>459016</v>
      </c>
      <c r="L87" s="23">
        <v>6196721</v>
      </c>
    </row>
    <row r="88" spans="1:12" x14ac:dyDescent="0.25">
      <c r="A88" s="16" t="s">
        <v>11</v>
      </c>
      <c r="B88" s="16">
        <f t="shared" si="1"/>
        <v>1</v>
      </c>
      <c r="C88" s="79" t="s">
        <v>171</v>
      </c>
      <c r="D88" s="79" t="s">
        <v>286</v>
      </c>
      <c r="E88" s="80">
        <v>46048</v>
      </c>
      <c r="F88" s="79" t="s">
        <v>316</v>
      </c>
      <c r="G88" s="28" t="s">
        <v>23</v>
      </c>
      <c r="H88" s="79" t="s">
        <v>32</v>
      </c>
      <c r="I88" s="23">
        <v>1140039</v>
      </c>
      <c r="J88" s="23">
        <v>0</v>
      </c>
      <c r="K88" s="23">
        <v>91203</v>
      </c>
      <c r="L88" s="23">
        <v>1231242</v>
      </c>
    </row>
    <row r="89" spans="1:12" x14ac:dyDescent="0.25">
      <c r="A89" s="16" t="s">
        <v>11</v>
      </c>
      <c r="B89" s="16">
        <f t="shared" si="1"/>
        <v>1</v>
      </c>
      <c r="C89" s="79" t="s">
        <v>172</v>
      </c>
      <c r="D89" s="79" t="s">
        <v>287</v>
      </c>
      <c r="E89" s="80">
        <v>46048</v>
      </c>
      <c r="F89" s="79" t="s">
        <v>316</v>
      </c>
      <c r="G89" s="28" t="s">
        <v>23</v>
      </c>
      <c r="H89" s="79" t="s">
        <v>320</v>
      </c>
      <c r="I89" s="23">
        <v>1029217</v>
      </c>
      <c r="J89" s="23">
        <v>0</v>
      </c>
      <c r="K89" s="23">
        <v>82337</v>
      </c>
      <c r="L89" s="23">
        <v>1111554</v>
      </c>
    </row>
    <row r="90" spans="1:12" x14ac:dyDescent="0.25">
      <c r="A90" s="16" t="s">
        <v>11</v>
      </c>
      <c r="B90" s="16">
        <f t="shared" si="1"/>
        <v>1</v>
      </c>
      <c r="C90" s="79" t="s">
        <v>173</v>
      </c>
      <c r="D90" s="79" t="s">
        <v>288</v>
      </c>
      <c r="E90" s="80">
        <v>46048</v>
      </c>
      <c r="F90" s="79" t="s">
        <v>316</v>
      </c>
      <c r="G90" s="28" t="s">
        <v>23</v>
      </c>
      <c r="H90" s="79" t="s">
        <v>321</v>
      </c>
      <c r="I90" s="23">
        <v>3388597</v>
      </c>
      <c r="J90" s="23">
        <v>0</v>
      </c>
      <c r="K90" s="23">
        <v>271088</v>
      </c>
      <c r="L90" s="23">
        <v>3659685</v>
      </c>
    </row>
    <row r="91" spans="1:12" x14ac:dyDescent="0.25">
      <c r="A91" s="16" t="s">
        <v>11</v>
      </c>
      <c r="B91" s="16">
        <f t="shared" si="1"/>
        <v>1</v>
      </c>
      <c r="C91" s="79" t="s">
        <v>174</v>
      </c>
      <c r="D91" s="79" t="s">
        <v>289</v>
      </c>
      <c r="E91" s="80">
        <v>46048</v>
      </c>
      <c r="F91" s="79" t="s">
        <v>316</v>
      </c>
      <c r="G91" s="28" t="s">
        <v>23</v>
      </c>
      <c r="H91" s="79" t="s">
        <v>42</v>
      </c>
      <c r="I91" s="23">
        <v>1791525</v>
      </c>
      <c r="J91" s="23">
        <v>0</v>
      </c>
      <c r="K91" s="23">
        <v>143322</v>
      </c>
      <c r="L91" s="23">
        <v>1934847</v>
      </c>
    </row>
    <row r="92" spans="1:12" x14ac:dyDescent="0.25">
      <c r="A92" s="16" t="s">
        <v>11</v>
      </c>
      <c r="B92" s="16">
        <f t="shared" si="1"/>
        <v>1</v>
      </c>
      <c r="C92" s="79" t="s">
        <v>175</v>
      </c>
      <c r="D92" s="79" t="s">
        <v>290</v>
      </c>
      <c r="E92" s="80">
        <v>46048</v>
      </c>
      <c r="F92" s="79" t="s">
        <v>316</v>
      </c>
      <c r="G92" s="28" t="s">
        <v>23</v>
      </c>
      <c r="H92" s="79" t="s">
        <v>50</v>
      </c>
      <c r="I92" s="23">
        <v>9935640</v>
      </c>
      <c r="J92" s="23">
        <v>0</v>
      </c>
      <c r="K92" s="23">
        <v>794851</v>
      </c>
      <c r="L92" s="23">
        <v>10730491</v>
      </c>
    </row>
    <row r="93" spans="1:12" x14ac:dyDescent="0.25">
      <c r="A93" s="16" t="s">
        <v>11</v>
      </c>
      <c r="B93" s="16">
        <f t="shared" si="1"/>
        <v>1</v>
      </c>
      <c r="C93" s="79" t="s">
        <v>176</v>
      </c>
      <c r="D93" s="79" t="s">
        <v>291</v>
      </c>
      <c r="E93" s="80">
        <v>46048</v>
      </c>
      <c r="F93" s="79" t="s">
        <v>316</v>
      </c>
      <c r="G93" s="28" t="s">
        <v>23</v>
      </c>
      <c r="H93" s="79" t="s">
        <v>327</v>
      </c>
      <c r="I93" s="23">
        <v>9932120</v>
      </c>
      <c r="J93" s="23">
        <v>0</v>
      </c>
      <c r="K93" s="23">
        <v>794570</v>
      </c>
      <c r="L93" s="23">
        <v>10726690</v>
      </c>
    </row>
    <row r="94" spans="1:12" x14ac:dyDescent="0.25">
      <c r="A94" s="16" t="s">
        <v>11</v>
      </c>
      <c r="B94" s="16">
        <f t="shared" si="1"/>
        <v>1</v>
      </c>
      <c r="C94" s="79" t="s">
        <v>177</v>
      </c>
      <c r="D94" s="79" t="s">
        <v>292</v>
      </c>
      <c r="E94" s="80">
        <v>46048</v>
      </c>
      <c r="F94" s="79" t="s">
        <v>316</v>
      </c>
      <c r="G94" s="28" t="s">
        <v>23</v>
      </c>
      <c r="H94" s="79" t="s">
        <v>331</v>
      </c>
      <c r="I94" s="23">
        <v>862010</v>
      </c>
      <c r="J94" s="23">
        <v>0</v>
      </c>
      <c r="K94" s="23">
        <v>68961</v>
      </c>
      <c r="L94" s="23">
        <v>930971</v>
      </c>
    </row>
    <row r="95" spans="1:12" x14ac:dyDescent="0.25">
      <c r="A95" s="16" t="s">
        <v>11</v>
      </c>
      <c r="B95" s="16">
        <f t="shared" si="1"/>
        <v>1</v>
      </c>
      <c r="C95" s="79" t="s">
        <v>178</v>
      </c>
      <c r="D95" s="79" t="s">
        <v>293</v>
      </c>
      <c r="E95" s="80">
        <v>46048</v>
      </c>
      <c r="F95" s="79" t="s">
        <v>316</v>
      </c>
      <c r="G95" s="28" t="s">
        <v>23</v>
      </c>
      <c r="H95" s="79" t="s">
        <v>323</v>
      </c>
      <c r="I95" s="23">
        <v>2548542</v>
      </c>
      <c r="J95" s="23">
        <v>0</v>
      </c>
      <c r="K95" s="23">
        <v>203883</v>
      </c>
      <c r="L95" s="23">
        <v>2752425</v>
      </c>
    </row>
    <row r="96" spans="1:12" x14ac:dyDescent="0.25">
      <c r="A96" s="16" t="s">
        <v>11</v>
      </c>
      <c r="B96" s="16">
        <f t="shared" si="1"/>
        <v>1</v>
      </c>
      <c r="C96" s="79" t="s">
        <v>179</v>
      </c>
      <c r="D96" s="79" t="s">
        <v>294</v>
      </c>
      <c r="E96" s="80">
        <v>46048</v>
      </c>
      <c r="F96" s="79" t="s">
        <v>316</v>
      </c>
      <c r="G96" s="28" t="s">
        <v>23</v>
      </c>
      <c r="H96" s="79" t="s">
        <v>335</v>
      </c>
      <c r="I96" s="23">
        <v>5248764</v>
      </c>
      <c r="J96" s="23">
        <v>524877</v>
      </c>
      <c r="K96" s="23">
        <v>377911</v>
      </c>
      <c r="L96" s="23">
        <v>5101798</v>
      </c>
    </row>
    <row r="97" spans="1:12" x14ac:dyDescent="0.25">
      <c r="A97" s="16" t="s">
        <v>11</v>
      </c>
      <c r="B97" s="16">
        <f t="shared" si="1"/>
        <v>1</v>
      </c>
      <c r="C97" s="79" t="s">
        <v>180</v>
      </c>
      <c r="D97" s="79" t="s">
        <v>295</v>
      </c>
      <c r="E97" s="80">
        <v>46048</v>
      </c>
      <c r="F97" s="79" t="s">
        <v>316</v>
      </c>
      <c r="G97" s="28" t="s">
        <v>23</v>
      </c>
      <c r="H97" s="79" t="s">
        <v>37</v>
      </c>
      <c r="I97" s="23">
        <v>2010025</v>
      </c>
      <c r="J97" s="23">
        <v>0</v>
      </c>
      <c r="K97" s="23">
        <v>160802</v>
      </c>
      <c r="L97" s="23">
        <v>2170827</v>
      </c>
    </row>
    <row r="98" spans="1:12" x14ac:dyDescent="0.25">
      <c r="A98" s="16" t="s">
        <v>11</v>
      </c>
      <c r="B98" s="16">
        <f t="shared" si="1"/>
        <v>1</v>
      </c>
      <c r="C98" s="79" t="s">
        <v>181</v>
      </c>
      <c r="D98" s="79" t="s">
        <v>296</v>
      </c>
      <c r="E98" s="80">
        <v>46048</v>
      </c>
      <c r="F98" s="79" t="s">
        <v>316</v>
      </c>
      <c r="G98" s="28" t="s">
        <v>23</v>
      </c>
      <c r="H98" s="79" t="s">
        <v>326</v>
      </c>
      <c r="I98" s="23">
        <v>1418530</v>
      </c>
      <c r="J98" s="23">
        <v>0</v>
      </c>
      <c r="K98" s="23">
        <v>113482</v>
      </c>
      <c r="L98" s="23">
        <v>1532012</v>
      </c>
    </row>
    <row r="99" spans="1:12" x14ac:dyDescent="0.25">
      <c r="A99" s="16" t="s">
        <v>11</v>
      </c>
      <c r="B99" s="16">
        <f t="shared" si="1"/>
        <v>1</v>
      </c>
      <c r="C99" s="79" t="s">
        <v>182</v>
      </c>
      <c r="D99" s="79" t="s">
        <v>297</v>
      </c>
      <c r="E99" s="80">
        <v>46048</v>
      </c>
      <c r="F99" s="79" t="s">
        <v>316</v>
      </c>
      <c r="G99" s="28" t="s">
        <v>23</v>
      </c>
      <c r="H99" s="79" t="s">
        <v>336</v>
      </c>
      <c r="I99" s="23">
        <v>3957735</v>
      </c>
      <c r="J99" s="23">
        <v>0</v>
      </c>
      <c r="K99" s="23">
        <v>316619</v>
      </c>
      <c r="L99" s="23">
        <v>4274354</v>
      </c>
    </row>
    <row r="100" spans="1:12" x14ac:dyDescent="0.25">
      <c r="A100" s="16" t="s">
        <v>11</v>
      </c>
      <c r="B100" s="16">
        <f t="shared" si="1"/>
        <v>1</v>
      </c>
      <c r="C100" s="79" t="s">
        <v>183</v>
      </c>
      <c r="D100" s="79" t="s">
        <v>298</v>
      </c>
      <c r="E100" s="80">
        <v>46048</v>
      </c>
      <c r="F100" s="79" t="s">
        <v>316</v>
      </c>
      <c r="G100" s="28" t="s">
        <v>23</v>
      </c>
      <c r="H100" s="79" t="s">
        <v>35</v>
      </c>
      <c r="I100" s="23">
        <v>4370000</v>
      </c>
      <c r="J100" s="23">
        <v>0</v>
      </c>
      <c r="K100" s="23">
        <v>349600</v>
      </c>
      <c r="L100" s="23">
        <v>4719600</v>
      </c>
    </row>
    <row r="101" spans="1:12" x14ac:dyDescent="0.25">
      <c r="A101" s="16" t="s">
        <v>11</v>
      </c>
      <c r="B101" s="16">
        <f t="shared" ref="B101:B119" si="2">MONTH(E101)</f>
        <v>1</v>
      </c>
      <c r="C101" s="79" t="s">
        <v>184</v>
      </c>
      <c r="D101" s="79" t="s">
        <v>299</v>
      </c>
      <c r="E101" s="80">
        <v>46048</v>
      </c>
      <c r="F101" s="79" t="s">
        <v>316</v>
      </c>
      <c r="G101" s="28" t="s">
        <v>23</v>
      </c>
      <c r="H101" s="79" t="s">
        <v>45</v>
      </c>
      <c r="I101" s="23">
        <v>2406905</v>
      </c>
      <c r="J101" s="23">
        <v>0</v>
      </c>
      <c r="K101" s="23">
        <v>192552</v>
      </c>
      <c r="L101" s="23">
        <v>2599457</v>
      </c>
    </row>
    <row r="102" spans="1:12" x14ac:dyDescent="0.25">
      <c r="A102" s="16" t="s">
        <v>11</v>
      </c>
      <c r="B102" s="16">
        <f t="shared" si="2"/>
        <v>1</v>
      </c>
      <c r="C102" s="79" t="s">
        <v>185</v>
      </c>
      <c r="D102" s="79" t="s">
        <v>300</v>
      </c>
      <c r="E102" s="80">
        <v>46049</v>
      </c>
      <c r="F102" s="79" t="s">
        <v>316</v>
      </c>
      <c r="G102" s="28" t="s">
        <v>23</v>
      </c>
      <c r="H102" s="79" t="s">
        <v>38</v>
      </c>
      <c r="I102" s="23">
        <v>4699475</v>
      </c>
      <c r="J102" s="23">
        <v>0</v>
      </c>
      <c r="K102" s="23">
        <v>375958</v>
      </c>
      <c r="L102" s="23">
        <v>5075433</v>
      </c>
    </row>
    <row r="103" spans="1:12" x14ac:dyDescent="0.25">
      <c r="A103" s="16" t="s">
        <v>11</v>
      </c>
      <c r="B103" s="16">
        <f t="shared" si="2"/>
        <v>1</v>
      </c>
      <c r="C103" s="79" t="s">
        <v>186</v>
      </c>
      <c r="D103" s="79" t="s">
        <v>301</v>
      </c>
      <c r="E103" s="80">
        <v>46049</v>
      </c>
      <c r="F103" s="79" t="s">
        <v>316</v>
      </c>
      <c r="G103" s="28" t="s">
        <v>23</v>
      </c>
      <c r="H103" s="79" t="s">
        <v>48</v>
      </c>
      <c r="I103" s="23">
        <v>2556620</v>
      </c>
      <c r="J103" s="23">
        <v>0</v>
      </c>
      <c r="K103" s="23">
        <v>204530</v>
      </c>
      <c r="L103" s="23">
        <v>2761150</v>
      </c>
    </row>
    <row r="104" spans="1:12" x14ac:dyDescent="0.25">
      <c r="A104" s="16" t="s">
        <v>11</v>
      </c>
      <c r="B104" s="16">
        <f t="shared" si="2"/>
        <v>1</v>
      </c>
      <c r="C104" s="79" t="s">
        <v>187</v>
      </c>
      <c r="D104" s="79" t="s">
        <v>302</v>
      </c>
      <c r="E104" s="80">
        <v>46049</v>
      </c>
      <c r="F104" s="79" t="s">
        <v>316</v>
      </c>
      <c r="G104" s="28" t="s">
        <v>23</v>
      </c>
      <c r="H104" s="79" t="s">
        <v>329</v>
      </c>
      <c r="I104" s="23">
        <v>4581830</v>
      </c>
      <c r="J104" s="23">
        <v>0</v>
      </c>
      <c r="K104" s="23">
        <v>366546</v>
      </c>
      <c r="L104" s="23">
        <v>4948376</v>
      </c>
    </row>
    <row r="105" spans="1:12" x14ac:dyDescent="0.25">
      <c r="A105" s="16" t="s">
        <v>11</v>
      </c>
      <c r="B105" s="16">
        <f t="shared" si="2"/>
        <v>1</v>
      </c>
      <c r="C105" s="79" t="s">
        <v>188</v>
      </c>
      <c r="D105" s="79" t="s">
        <v>303</v>
      </c>
      <c r="E105" s="80">
        <v>46049</v>
      </c>
      <c r="F105" s="79" t="s">
        <v>316</v>
      </c>
      <c r="G105" s="28" t="s">
        <v>23</v>
      </c>
      <c r="H105" s="79" t="s">
        <v>24</v>
      </c>
      <c r="I105" s="23">
        <v>646320</v>
      </c>
      <c r="J105" s="23">
        <v>0</v>
      </c>
      <c r="K105" s="23">
        <v>51706</v>
      </c>
      <c r="L105" s="23">
        <v>698026</v>
      </c>
    </row>
    <row r="106" spans="1:12" x14ac:dyDescent="0.25">
      <c r="A106" s="16" t="s">
        <v>11</v>
      </c>
      <c r="B106" s="16">
        <f t="shared" si="2"/>
        <v>1</v>
      </c>
      <c r="C106" s="79" t="s">
        <v>189</v>
      </c>
      <c r="D106" s="79" t="s">
        <v>304</v>
      </c>
      <c r="E106" s="80">
        <v>46049</v>
      </c>
      <c r="F106" s="79" t="s">
        <v>316</v>
      </c>
      <c r="G106" s="28" t="s">
        <v>23</v>
      </c>
      <c r="H106" s="79" t="s">
        <v>33</v>
      </c>
      <c r="I106" s="23">
        <v>3871268</v>
      </c>
      <c r="J106" s="23">
        <v>0</v>
      </c>
      <c r="K106" s="23">
        <v>309701</v>
      </c>
      <c r="L106" s="23">
        <v>4180969</v>
      </c>
    </row>
    <row r="107" spans="1:12" x14ac:dyDescent="0.25">
      <c r="A107" s="16" t="s">
        <v>11</v>
      </c>
      <c r="B107" s="16">
        <f t="shared" si="2"/>
        <v>1</v>
      </c>
      <c r="C107" s="79" t="s">
        <v>190</v>
      </c>
      <c r="D107" s="79" t="s">
        <v>305</v>
      </c>
      <c r="E107" s="80">
        <v>46049</v>
      </c>
      <c r="F107" s="79" t="s">
        <v>316</v>
      </c>
      <c r="G107" s="28" t="s">
        <v>23</v>
      </c>
      <c r="H107" s="79" t="s">
        <v>337</v>
      </c>
      <c r="I107" s="23">
        <v>4119205</v>
      </c>
      <c r="J107" s="23">
        <v>0</v>
      </c>
      <c r="K107" s="23">
        <v>329536</v>
      </c>
      <c r="L107" s="23">
        <v>4448741</v>
      </c>
    </row>
    <row r="108" spans="1:12" x14ac:dyDescent="0.25">
      <c r="A108" s="16" t="s">
        <v>11</v>
      </c>
      <c r="B108" s="16">
        <f t="shared" si="2"/>
        <v>1</v>
      </c>
      <c r="C108" s="79" t="s">
        <v>191</v>
      </c>
      <c r="D108" s="79" t="s">
        <v>306</v>
      </c>
      <c r="E108" s="80">
        <v>46049</v>
      </c>
      <c r="F108" s="79" t="s">
        <v>316</v>
      </c>
      <c r="G108" s="28" t="s">
        <v>23</v>
      </c>
      <c r="H108" s="79" t="s">
        <v>26</v>
      </c>
      <c r="I108" s="23">
        <v>2345926</v>
      </c>
      <c r="J108" s="23">
        <v>0</v>
      </c>
      <c r="K108" s="23">
        <v>187674</v>
      </c>
      <c r="L108" s="23">
        <v>2533600</v>
      </c>
    </row>
    <row r="109" spans="1:12" x14ac:dyDescent="0.25">
      <c r="A109" s="16" t="s">
        <v>11</v>
      </c>
      <c r="B109" s="16">
        <f t="shared" si="2"/>
        <v>1</v>
      </c>
      <c r="C109" s="79" t="s">
        <v>192</v>
      </c>
      <c r="D109" s="79" t="s">
        <v>307</v>
      </c>
      <c r="E109" s="80">
        <v>46049</v>
      </c>
      <c r="F109" s="79" t="s">
        <v>316</v>
      </c>
      <c r="G109" s="28" t="s">
        <v>23</v>
      </c>
      <c r="H109" s="79" t="s">
        <v>27</v>
      </c>
      <c r="I109" s="23">
        <v>2392200</v>
      </c>
      <c r="J109" s="23">
        <v>0</v>
      </c>
      <c r="K109" s="23">
        <v>191376</v>
      </c>
      <c r="L109" s="23">
        <v>2583576</v>
      </c>
    </row>
    <row r="110" spans="1:12" x14ac:dyDescent="0.25">
      <c r="A110" s="16" t="s">
        <v>11</v>
      </c>
      <c r="B110" s="16">
        <f t="shared" si="2"/>
        <v>1</v>
      </c>
      <c r="C110" s="79" t="s">
        <v>193</v>
      </c>
      <c r="D110" s="79" t="s">
        <v>308</v>
      </c>
      <c r="E110" s="80">
        <v>46049</v>
      </c>
      <c r="F110" s="79" t="s">
        <v>316</v>
      </c>
      <c r="G110" s="28" t="s">
        <v>23</v>
      </c>
      <c r="H110" s="79" t="s">
        <v>30</v>
      </c>
      <c r="I110" s="23">
        <v>3448040</v>
      </c>
      <c r="J110" s="23">
        <v>0</v>
      </c>
      <c r="K110" s="23">
        <v>275843</v>
      </c>
      <c r="L110" s="23">
        <v>3723883</v>
      </c>
    </row>
    <row r="111" spans="1:12" x14ac:dyDescent="0.25">
      <c r="A111" s="16" t="s">
        <v>11</v>
      </c>
      <c r="B111" s="16">
        <f t="shared" si="2"/>
        <v>1</v>
      </c>
      <c r="C111" s="79" t="s">
        <v>194</v>
      </c>
      <c r="D111" s="79" t="s">
        <v>309</v>
      </c>
      <c r="E111" s="80">
        <v>46049</v>
      </c>
      <c r="F111" s="79" t="s">
        <v>316</v>
      </c>
      <c r="G111" s="28" t="s">
        <v>23</v>
      </c>
      <c r="H111" s="79" t="s">
        <v>26</v>
      </c>
      <c r="I111" s="23">
        <v>1637709</v>
      </c>
      <c r="J111" s="23">
        <v>0</v>
      </c>
      <c r="K111" s="23">
        <v>131017</v>
      </c>
      <c r="L111" s="23">
        <v>1768726</v>
      </c>
    </row>
    <row r="112" spans="1:12" x14ac:dyDescent="0.25">
      <c r="A112" s="16" t="s">
        <v>11</v>
      </c>
      <c r="B112" s="16">
        <f t="shared" si="2"/>
        <v>1</v>
      </c>
      <c r="C112" s="79" t="s">
        <v>195</v>
      </c>
      <c r="D112" s="79" t="s">
        <v>310</v>
      </c>
      <c r="E112" s="80">
        <v>46050</v>
      </c>
      <c r="F112" s="79" t="s">
        <v>316</v>
      </c>
      <c r="G112" s="28" t="s">
        <v>23</v>
      </c>
      <c r="H112" s="79" t="s">
        <v>338</v>
      </c>
      <c r="I112" s="23">
        <v>348795</v>
      </c>
      <c r="J112" s="23">
        <v>0</v>
      </c>
      <c r="K112" s="23">
        <v>27904</v>
      </c>
      <c r="L112" s="23">
        <v>376699</v>
      </c>
    </row>
    <row r="113" spans="1:12" x14ac:dyDescent="0.25">
      <c r="A113" s="16" t="s">
        <v>11</v>
      </c>
      <c r="B113" s="16">
        <f t="shared" si="2"/>
        <v>1</v>
      </c>
      <c r="C113" s="79" t="s">
        <v>196</v>
      </c>
      <c r="D113" s="79" t="s">
        <v>311</v>
      </c>
      <c r="E113" s="80">
        <v>46050</v>
      </c>
      <c r="F113" s="79" t="s">
        <v>316</v>
      </c>
      <c r="G113" s="28" t="s">
        <v>23</v>
      </c>
      <c r="H113" s="79" t="s">
        <v>44</v>
      </c>
      <c r="I113" s="23">
        <v>4730822</v>
      </c>
      <c r="J113" s="23">
        <v>0</v>
      </c>
      <c r="K113" s="23">
        <v>378466</v>
      </c>
      <c r="L113" s="23">
        <v>5109288</v>
      </c>
    </row>
    <row r="114" spans="1:12" x14ac:dyDescent="0.25">
      <c r="A114" s="16" t="s">
        <v>11</v>
      </c>
      <c r="B114" s="16">
        <f t="shared" si="2"/>
        <v>1</v>
      </c>
      <c r="C114" s="79" t="s">
        <v>197</v>
      </c>
      <c r="D114" s="79" t="s">
        <v>312</v>
      </c>
      <c r="E114" s="80">
        <v>46051</v>
      </c>
      <c r="F114" s="79" t="s">
        <v>316</v>
      </c>
      <c r="G114" s="28" t="s">
        <v>23</v>
      </c>
      <c r="H114" s="79" t="s">
        <v>339</v>
      </c>
      <c r="I114" s="23">
        <v>1081428</v>
      </c>
      <c r="J114" s="23">
        <v>0</v>
      </c>
      <c r="K114" s="23">
        <v>86514</v>
      </c>
      <c r="L114" s="23">
        <v>1167942</v>
      </c>
    </row>
    <row r="115" spans="1:12" x14ac:dyDescent="0.25">
      <c r="A115" s="16" t="s">
        <v>11</v>
      </c>
      <c r="B115" s="16">
        <f t="shared" si="2"/>
        <v>1</v>
      </c>
      <c r="C115" s="79" t="s">
        <v>198</v>
      </c>
      <c r="D115" s="79" t="s">
        <v>313</v>
      </c>
      <c r="E115" s="80">
        <v>46051</v>
      </c>
      <c r="F115" s="79" t="s">
        <v>316</v>
      </c>
      <c r="G115" s="28" t="s">
        <v>23</v>
      </c>
      <c r="H115" s="79" t="s">
        <v>327</v>
      </c>
      <c r="I115" s="23">
        <v>6386366</v>
      </c>
      <c r="J115" s="23">
        <v>0</v>
      </c>
      <c r="K115" s="23">
        <v>510909</v>
      </c>
      <c r="L115" s="23">
        <v>6897275</v>
      </c>
    </row>
    <row r="116" spans="1:12" x14ac:dyDescent="0.25">
      <c r="A116" s="16" t="s">
        <v>11</v>
      </c>
      <c r="B116" s="16">
        <f t="shared" si="2"/>
        <v>1</v>
      </c>
      <c r="C116" s="79" t="s">
        <v>199</v>
      </c>
      <c r="D116" s="79" t="s">
        <v>314</v>
      </c>
      <c r="E116" s="80">
        <v>46052</v>
      </c>
      <c r="F116" s="79" t="s">
        <v>316</v>
      </c>
      <c r="G116" s="28" t="s">
        <v>23</v>
      </c>
      <c r="H116" s="79" t="s">
        <v>333</v>
      </c>
      <c r="I116" s="23">
        <v>19429290</v>
      </c>
      <c r="J116" s="23">
        <v>0</v>
      </c>
      <c r="K116" s="23">
        <v>1554343</v>
      </c>
      <c r="L116" s="23">
        <v>20983633</v>
      </c>
    </row>
    <row r="117" spans="1:12" x14ac:dyDescent="0.25">
      <c r="A117" s="16" t="s">
        <v>11</v>
      </c>
      <c r="B117" s="16">
        <f t="shared" si="2"/>
        <v>1</v>
      </c>
      <c r="C117" s="79" t="s">
        <v>200</v>
      </c>
      <c r="D117" s="79" t="s">
        <v>315</v>
      </c>
      <c r="E117" s="80">
        <v>46052</v>
      </c>
      <c r="F117" s="79" t="s">
        <v>316</v>
      </c>
      <c r="G117" s="28" t="s">
        <v>23</v>
      </c>
      <c r="H117" s="79" t="s">
        <v>333</v>
      </c>
      <c r="I117" s="23">
        <v>4310050</v>
      </c>
      <c r="J117" s="23">
        <v>0</v>
      </c>
      <c r="K117" s="23">
        <v>344804</v>
      </c>
      <c r="L117" s="23">
        <v>4654854</v>
      </c>
    </row>
    <row r="118" spans="1:12" x14ac:dyDescent="0.25">
      <c r="A118" s="83" t="s">
        <v>14</v>
      </c>
      <c r="B118" s="16">
        <f t="shared" si="2"/>
        <v>1</v>
      </c>
      <c r="E118" s="22">
        <v>46047</v>
      </c>
      <c r="F118" s="79" t="s">
        <v>316</v>
      </c>
      <c r="G118" s="28" t="s">
        <v>23</v>
      </c>
      <c r="H118" s="84" t="s">
        <v>341</v>
      </c>
      <c r="J118" s="23">
        <v>0</v>
      </c>
      <c r="L118" s="23">
        <v>-134424718</v>
      </c>
    </row>
    <row r="119" spans="1:12" x14ac:dyDescent="0.25">
      <c r="A119" s="83" t="s">
        <v>12</v>
      </c>
      <c r="B119" s="16">
        <f t="shared" si="2"/>
        <v>1</v>
      </c>
      <c r="C119" s="85" t="s">
        <v>342</v>
      </c>
      <c r="E119" s="86">
        <v>46053</v>
      </c>
      <c r="F119" s="79" t="s">
        <v>316</v>
      </c>
      <c r="G119" s="28" t="s">
        <v>23</v>
      </c>
      <c r="H119" s="85" t="s">
        <v>343</v>
      </c>
      <c r="I119" s="23">
        <f>L119/1.08</f>
        <v>-110779.99999999999</v>
      </c>
      <c r="J119" s="23">
        <v>0</v>
      </c>
      <c r="K119" s="23">
        <f>I119*8%</f>
        <v>-8862.4</v>
      </c>
      <c r="L119" s="23">
        <v>-119642.4</v>
      </c>
    </row>
    <row r="120" spans="1:12" x14ac:dyDescent="0.25">
      <c r="A120" s="83" t="s">
        <v>12</v>
      </c>
      <c r="B120" s="16">
        <f t="shared" ref="B120:B183" si="3">MONTH(E120)</f>
        <v>1</v>
      </c>
      <c r="C120" s="85" t="s">
        <v>342</v>
      </c>
      <c r="E120" s="86">
        <v>46053</v>
      </c>
      <c r="F120" s="79" t="s">
        <v>316</v>
      </c>
      <c r="G120" s="28" t="s">
        <v>23</v>
      </c>
      <c r="H120" s="85" t="s">
        <v>344</v>
      </c>
      <c r="I120" s="23">
        <f t="shared" ref="I120:I181" si="4">L120/1.08</f>
        <v>-106026</v>
      </c>
      <c r="J120" s="23">
        <v>0</v>
      </c>
      <c r="K120" s="23">
        <f t="shared" ref="K120:K181" si="5">I120*8%</f>
        <v>-8482.08</v>
      </c>
      <c r="L120" s="23">
        <v>-114508.08</v>
      </c>
    </row>
    <row r="121" spans="1:12" x14ac:dyDescent="0.25">
      <c r="A121" s="83" t="s">
        <v>12</v>
      </c>
      <c r="B121" s="16">
        <f t="shared" si="3"/>
        <v>1</v>
      </c>
      <c r="C121" s="85" t="s">
        <v>342</v>
      </c>
      <c r="E121" s="86">
        <v>46053</v>
      </c>
      <c r="F121" s="79" t="s">
        <v>316</v>
      </c>
      <c r="G121" s="28" t="s">
        <v>23</v>
      </c>
      <c r="H121" s="85" t="s">
        <v>345</v>
      </c>
      <c r="I121" s="23">
        <f t="shared" si="4"/>
        <v>-221559.99999999997</v>
      </c>
      <c r="J121" s="23">
        <v>0</v>
      </c>
      <c r="K121" s="23">
        <f t="shared" si="5"/>
        <v>-17724.8</v>
      </c>
      <c r="L121" s="23">
        <v>-239284.8</v>
      </c>
    </row>
    <row r="122" spans="1:12" x14ac:dyDescent="0.25">
      <c r="A122" s="83" t="s">
        <v>12</v>
      </c>
      <c r="B122" s="16">
        <f t="shared" si="3"/>
        <v>1</v>
      </c>
      <c r="C122" s="85" t="s">
        <v>342</v>
      </c>
      <c r="E122" s="86">
        <v>46053</v>
      </c>
      <c r="F122" s="79" t="s">
        <v>316</v>
      </c>
      <c r="G122" s="28" t="s">
        <v>23</v>
      </c>
      <c r="H122" s="85" t="s">
        <v>346</v>
      </c>
      <c r="I122" s="23">
        <f t="shared" si="4"/>
        <v>-106026</v>
      </c>
      <c r="J122" s="23">
        <v>0</v>
      </c>
      <c r="K122" s="23">
        <f t="shared" si="5"/>
        <v>-8482.08</v>
      </c>
      <c r="L122" s="23">
        <v>-114508.08</v>
      </c>
    </row>
    <row r="123" spans="1:12" x14ac:dyDescent="0.25">
      <c r="A123" s="83" t="s">
        <v>12</v>
      </c>
      <c r="B123" s="16">
        <f t="shared" si="3"/>
        <v>1</v>
      </c>
      <c r="C123" s="85" t="s">
        <v>342</v>
      </c>
      <c r="E123" s="86">
        <v>46053</v>
      </c>
      <c r="F123" s="79" t="s">
        <v>316</v>
      </c>
      <c r="G123" s="28" t="s">
        <v>23</v>
      </c>
      <c r="H123" s="85" t="s">
        <v>347</v>
      </c>
      <c r="I123" s="23">
        <f t="shared" si="4"/>
        <v>-212052</v>
      </c>
      <c r="J123" s="23">
        <v>0</v>
      </c>
      <c r="K123" s="23">
        <f t="shared" si="5"/>
        <v>-16964.16</v>
      </c>
      <c r="L123" s="23">
        <v>-229016.16</v>
      </c>
    </row>
    <row r="124" spans="1:12" x14ac:dyDescent="0.25">
      <c r="A124" s="83" t="s">
        <v>12</v>
      </c>
      <c r="B124" s="16">
        <f t="shared" si="3"/>
        <v>1</v>
      </c>
      <c r="C124" s="85" t="s">
        <v>342</v>
      </c>
      <c r="E124" s="86">
        <v>46053</v>
      </c>
      <c r="F124" s="79" t="s">
        <v>316</v>
      </c>
      <c r="G124" s="28" t="s">
        <v>23</v>
      </c>
      <c r="H124" s="85" t="s">
        <v>348</v>
      </c>
      <c r="I124" s="23">
        <f t="shared" si="4"/>
        <v>-99702</v>
      </c>
      <c r="J124" s="23">
        <v>0</v>
      </c>
      <c r="K124" s="23">
        <f t="shared" si="5"/>
        <v>-7976.16</v>
      </c>
      <c r="L124" s="23">
        <v>-107678.16</v>
      </c>
    </row>
    <row r="125" spans="1:12" x14ac:dyDescent="0.25">
      <c r="A125" s="83" t="s">
        <v>12</v>
      </c>
      <c r="B125" s="16">
        <f t="shared" si="3"/>
        <v>1</v>
      </c>
      <c r="C125" s="85" t="s">
        <v>342</v>
      </c>
      <c r="E125" s="86">
        <v>46053</v>
      </c>
      <c r="F125" s="79" t="s">
        <v>316</v>
      </c>
      <c r="G125" s="28" t="s">
        <v>23</v>
      </c>
      <c r="H125" s="85" t="s">
        <v>349</v>
      </c>
      <c r="I125" s="23">
        <f t="shared" si="4"/>
        <v>-106026</v>
      </c>
      <c r="J125" s="23">
        <v>0</v>
      </c>
      <c r="K125" s="23">
        <f t="shared" si="5"/>
        <v>-8482.08</v>
      </c>
      <c r="L125" s="23">
        <v>-114508.08</v>
      </c>
    </row>
    <row r="126" spans="1:12" x14ac:dyDescent="0.25">
      <c r="A126" s="83" t="s">
        <v>12</v>
      </c>
      <c r="B126" s="16">
        <f t="shared" si="3"/>
        <v>1</v>
      </c>
      <c r="C126" s="85" t="s">
        <v>342</v>
      </c>
      <c r="E126" s="86">
        <v>46053</v>
      </c>
      <c r="F126" s="79" t="s">
        <v>316</v>
      </c>
      <c r="G126" s="28" t="s">
        <v>23</v>
      </c>
      <c r="H126" s="85" t="s">
        <v>350</v>
      </c>
      <c r="I126" s="23">
        <f t="shared" si="4"/>
        <v>-160786</v>
      </c>
      <c r="J126" s="23">
        <v>0</v>
      </c>
      <c r="K126" s="23">
        <f t="shared" si="5"/>
        <v>-12862.880000000001</v>
      </c>
      <c r="L126" s="23">
        <v>-173648.88</v>
      </c>
    </row>
    <row r="127" spans="1:12" x14ac:dyDescent="0.25">
      <c r="A127" s="83" t="s">
        <v>12</v>
      </c>
      <c r="B127" s="16">
        <f t="shared" si="3"/>
        <v>1</v>
      </c>
      <c r="C127" s="85" t="s">
        <v>342</v>
      </c>
      <c r="E127" s="86">
        <v>46053</v>
      </c>
      <c r="F127" s="79" t="s">
        <v>316</v>
      </c>
      <c r="G127" s="28" t="s">
        <v>23</v>
      </c>
      <c r="H127" s="85" t="s">
        <v>351</v>
      </c>
      <c r="I127" s="23">
        <f t="shared" si="4"/>
        <v>-110779.99999999999</v>
      </c>
      <c r="J127" s="23">
        <v>0</v>
      </c>
      <c r="K127" s="23">
        <f t="shared" si="5"/>
        <v>-8862.4</v>
      </c>
      <c r="L127" s="23">
        <v>-119642.4</v>
      </c>
    </row>
    <row r="128" spans="1:12" x14ac:dyDescent="0.25">
      <c r="A128" s="83" t="s">
        <v>12</v>
      </c>
      <c r="B128" s="16">
        <f t="shared" si="3"/>
        <v>1</v>
      </c>
      <c r="C128" s="85" t="s">
        <v>342</v>
      </c>
      <c r="E128" s="86">
        <v>46053</v>
      </c>
      <c r="F128" s="79" t="s">
        <v>316</v>
      </c>
      <c r="G128" s="28" t="s">
        <v>23</v>
      </c>
      <c r="H128" s="85" t="s">
        <v>352</v>
      </c>
      <c r="I128" s="23">
        <f t="shared" si="4"/>
        <v>-404401.99999999994</v>
      </c>
      <c r="J128" s="23">
        <v>0</v>
      </c>
      <c r="K128" s="23">
        <f t="shared" si="5"/>
        <v>-32352.159999999996</v>
      </c>
      <c r="L128" s="23">
        <v>-436754.16</v>
      </c>
    </row>
    <row r="129" spans="1:12" x14ac:dyDescent="0.25">
      <c r="A129" s="83" t="s">
        <v>12</v>
      </c>
      <c r="B129" s="16">
        <f t="shared" si="3"/>
        <v>1</v>
      </c>
      <c r="C129" s="85" t="s">
        <v>342</v>
      </c>
      <c r="E129" s="86">
        <v>46053</v>
      </c>
      <c r="F129" s="79" t="s">
        <v>316</v>
      </c>
      <c r="G129" s="28" t="s">
        <v>23</v>
      </c>
      <c r="H129" s="85" t="s">
        <v>353</v>
      </c>
      <c r="I129" s="23">
        <f t="shared" si="4"/>
        <v>-219138.99999999997</v>
      </c>
      <c r="J129" s="23">
        <v>0</v>
      </c>
      <c r="K129" s="23">
        <f t="shared" si="5"/>
        <v>-17531.12</v>
      </c>
      <c r="L129" s="23">
        <v>-236670.12</v>
      </c>
    </row>
    <row r="130" spans="1:12" x14ac:dyDescent="0.25">
      <c r="A130" s="83" t="s">
        <v>12</v>
      </c>
      <c r="B130" s="16">
        <f t="shared" si="3"/>
        <v>1</v>
      </c>
      <c r="C130" s="85" t="s">
        <v>342</v>
      </c>
      <c r="E130" s="86">
        <v>46053</v>
      </c>
      <c r="F130" s="79" t="s">
        <v>316</v>
      </c>
      <c r="G130" s="28" t="s">
        <v>23</v>
      </c>
      <c r="H130" s="85" t="s">
        <v>343</v>
      </c>
      <c r="I130" s="23">
        <f t="shared" si="4"/>
        <v>-339339</v>
      </c>
      <c r="J130" s="23">
        <v>0</v>
      </c>
      <c r="K130" s="23">
        <f t="shared" si="5"/>
        <v>-27147.119999999999</v>
      </c>
      <c r="L130" s="23">
        <v>-366486.12</v>
      </c>
    </row>
    <row r="131" spans="1:12" x14ac:dyDescent="0.25">
      <c r="A131" s="83" t="s">
        <v>12</v>
      </c>
      <c r="B131" s="16">
        <f t="shared" si="3"/>
        <v>1</v>
      </c>
      <c r="C131" s="85" t="s">
        <v>342</v>
      </c>
      <c r="E131" s="86">
        <v>46053</v>
      </c>
      <c r="F131" s="79" t="s">
        <v>316</v>
      </c>
      <c r="G131" s="28" t="s">
        <v>23</v>
      </c>
      <c r="H131" s="85" t="s">
        <v>354</v>
      </c>
      <c r="I131" s="23">
        <f t="shared" si="4"/>
        <v>-69759</v>
      </c>
      <c r="J131" s="23">
        <v>0</v>
      </c>
      <c r="K131" s="23">
        <f t="shared" si="5"/>
        <v>-5580.72</v>
      </c>
      <c r="L131" s="23">
        <v>-75339.72</v>
      </c>
    </row>
    <row r="132" spans="1:12" x14ac:dyDescent="0.25">
      <c r="A132" s="83" t="s">
        <v>12</v>
      </c>
      <c r="B132" s="16">
        <f t="shared" si="3"/>
        <v>1</v>
      </c>
      <c r="C132" s="85" t="s">
        <v>342</v>
      </c>
      <c r="E132" s="86">
        <v>46053</v>
      </c>
      <c r="F132" s="79" t="s">
        <v>316</v>
      </c>
      <c r="G132" s="28" t="s">
        <v>23</v>
      </c>
      <c r="H132" s="85" t="s">
        <v>355</v>
      </c>
      <c r="I132" s="23">
        <f t="shared" si="4"/>
        <v>-337005.99999999994</v>
      </c>
      <c r="J132" s="23">
        <v>0</v>
      </c>
      <c r="K132" s="23">
        <f t="shared" si="5"/>
        <v>-26960.479999999996</v>
      </c>
      <c r="L132" s="23">
        <v>-363966.48</v>
      </c>
    </row>
    <row r="133" spans="1:12" x14ac:dyDescent="0.25">
      <c r="A133" s="83" t="s">
        <v>12</v>
      </c>
      <c r="B133" s="16">
        <f t="shared" si="3"/>
        <v>1</v>
      </c>
      <c r="C133" s="85" t="s">
        <v>342</v>
      </c>
      <c r="E133" s="86">
        <v>46053</v>
      </c>
      <c r="F133" s="79" t="s">
        <v>316</v>
      </c>
      <c r="G133" s="28" t="s">
        <v>23</v>
      </c>
      <c r="H133" s="85" t="s">
        <v>346</v>
      </c>
      <c r="I133" s="23">
        <f t="shared" si="4"/>
        <v>-226445.99999999997</v>
      </c>
      <c r="J133" s="23">
        <v>0</v>
      </c>
      <c r="K133" s="23">
        <f t="shared" si="5"/>
        <v>-18115.679999999997</v>
      </c>
      <c r="L133" s="23">
        <v>-244561.68</v>
      </c>
    </row>
    <row r="134" spans="1:12" x14ac:dyDescent="0.25">
      <c r="A134" s="83" t="s">
        <v>12</v>
      </c>
      <c r="B134" s="16">
        <f t="shared" si="3"/>
        <v>1</v>
      </c>
      <c r="C134" s="85" t="s">
        <v>342</v>
      </c>
      <c r="E134" s="86">
        <v>46053</v>
      </c>
      <c r="F134" s="79" t="s">
        <v>316</v>
      </c>
      <c r="G134" s="28" t="s">
        <v>23</v>
      </c>
      <c r="H134" s="85" t="s">
        <v>356</v>
      </c>
      <c r="I134" s="23">
        <f t="shared" si="4"/>
        <v>-110779.99999999999</v>
      </c>
      <c r="J134" s="23">
        <v>0</v>
      </c>
      <c r="K134" s="23">
        <f t="shared" si="5"/>
        <v>-8862.4</v>
      </c>
      <c r="L134" s="23">
        <v>-119642.4</v>
      </c>
    </row>
    <row r="135" spans="1:12" x14ac:dyDescent="0.25">
      <c r="A135" s="83" t="s">
        <v>12</v>
      </c>
      <c r="B135" s="16">
        <f t="shared" si="3"/>
        <v>1</v>
      </c>
      <c r="C135" s="85" t="s">
        <v>342</v>
      </c>
      <c r="E135" s="86">
        <v>46053</v>
      </c>
      <c r="F135" s="79" t="s">
        <v>316</v>
      </c>
      <c r="G135" s="28" t="s">
        <v>23</v>
      </c>
      <c r="H135" s="85" t="s">
        <v>357</v>
      </c>
      <c r="I135" s="23">
        <f t="shared" si="4"/>
        <v>-212052</v>
      </c>
      <c r="J135" s="23">
        <v>0</v>
      </c>
      <c r="K135" s="23">
        <f t="shared" si="5"/>
        <v>-16964.16</v>
      </c>
      <c r="L135" s="23">
        <v>-229016.16</v>
      </c>
    </row>
    <row r="136" spans="1:12" x14ac:dyDescent="0.25">
      <c r="A136" s="83" t="s">
        <v>12</v>
      </c>
      <c r="B136" s="16">
        <f t="shared" si="3"/>
        <v>1</v>
      </c>
      <c r="C136" s="85" t="s">
        <v>342</v>
      </c>
      <c r="E136" s="86">
        <v>46053</v>
      </c>
      <c r="F136" s="79" t="s">
        <v>316</v>
      </c>
      <c r="G136" s="28" t="s">
        <v>23</v>
      </c>
      <c r="H136" s="85" t="s">
        <v>358</v>
      </c>
      <c r="I136" s="23">
        <f t="shared" si="4"/>
        <v>-139518</v>
      </c>
      <c r="J136" s="23">
        <v>0</v>
      </c>
      <c r="K136" s="23">
        <f t="shared" si="5"/>
        <v>-11161.44</v>
      </c>
      <c r="L136" s="23">
        <v>-150679.44</v>
      </c>
    </row>
    <row r="137" spans="1:12" x14ac:dyDescent="0.25">
      <c r="A137" s="83" t="s">
        <v>12</v>
      </c>
      <c r="B137" s="16">
        <f t="shared" si="3"/>
        <v>1</v>
      </c>
      <c r="C137" s="85" t="s">
        <v>342</v>
      </c>
      <c r="E137" s="86">
        <v>46053</v>
      </c>
      <c r="F137" s="79" t="s">
        <v>316</v>
      </c>
      <c r="G137" s="28" t="s">
        <v>23</v>
      </c>
      <c r="H137" s="85" t="s">
        <v>359</v>
      </c>
      <c r="I137" s="23">
        <f t="shared" si="4"/>
        <v>-471777</v>
      </c>
      <c r="J137" s="23">
        <v>0</v>
      </c>
      <c r="K137" s="23">
        <f t="shared" si="5"/>
        <v>-37742.160000000003</v>
      </c>
      <c r="L137" s="23">
        <v>-509519.16000000003</v>
      </c>
    </row>
    <row r="138" spans="1:12" x14ac:dyDescent="0.25">
      <c r="A138" s="83" t="s">
        <v>12</v>
      </c>
      <c r="B138" s="16">
        <f t="shared" si="3"/>
        <v>1</v>
      </c>
      <c r="C138" s="85" t="s">
        <v>342</v>
      </c>
      <c r="E138" s="86">
        <v>46053</v>
      </c>
      <c r="F138" s="79" t="s">
        <v>316</v>
      </c>
      <c r="G138" s="28" t="s">
        <v>23</v>
      </c>
      <c r="H138" s="85" t="s">
        <v>360</v>
      </c>
      <c r="I138" s="23">
        <f t="shared" si="4"/>
        <v>-106026</v>
      </c>
      <c r="J138" s="23">
        <v>0</v>
      </c>
      <c r="K138" s="23">
        <f t="shared" si="5"/>
        <v>-8482.08</v>
      </c>
      <c r="L138" s="23">
        <v>-114508.08</v>
      </c>
    </row>
    <row r="139" spans="1:12" x14ac:dyDescent="0.25">
      <c r="A139" s="83" t="s">
        <v>12</v>
      </c>
      <c r="B139" s="16">
        <f t="shared" si="3"/>
        <v>1</v>
      </c>
      <c r="C139" s="85" t="s">
        <v>342</v>
      </c>
      <c r="E139" s="86">
        <v>46053</v>
      </c>
      <c r="F139" s="79" t="s">
        <v>316</v>
      </c>
      <c r="G139" s="28" t="s">
        <v>23</v>
      </c>
      <c r="H139" s="85" t="s">
        <v>361</v>
      </c>
      <c r="I139" s="23">
        <f t="shared" si="4"/>
        <v>-265260</v>
      </c>
      <c r="J139" s="23">
        <v>0</v>
      </c>
      <c r="K139" s="23">
        <f t="shared" si="5"/>
        <v>-21220.799999999999</v>
      </c>
      <c r="L139" s="23">
        <v>-286480.8</v>
      </c>
    </row>
    <row r="140" spans="1:12" x14ac:dyDescent="0.25">
      <c r="A140" s="83" t="s">
        <v>12</v>
      </c>
      <c r="B140" s="16">
        <f t="shared" si="3"/>
        <v>1</v>
      </c>
      <c r="C140" s="85" t="s">
        <v>342</v>
      </c>
      <c r="E140" s="86">
        <v>46053</v>
      </c>
      <c r="F140" s="79" t="s">
        <v>316</v>
      </c>
      <c r="G140" s="28" t="s">
        <v>23</v>
      </c>
      <c r="H140" s="85" t="s">
        <v>347</v>
      </c>
      <c r="I140" s="23">
        <f t="shared" si="4"/>
        <v>-634592.99999999988</v>
      </c>
      <c r="J140" s="23">
        <v>0</v>
      </c>
      <c r="K140" s="23">
        <f t="shared" si="5"/>
        <v>-50767.439999999995</v>
      </c>
      <c r="L140" s="23">
        <v>-685360.44</v>
      </c>
    </row>
    <row r="141" spans="1:12" x14ac:dyDescent="0.25">
      <c r="A141" s="83" t="s">
        <v>12</v>
      </c>
      <c r="B141" s="16">
        <f t="shared" si="3"/>
        <v>1</v>
      </c>
      <c r="C141" s="85" t="s">
        <v>342</v>
      </c>
      <c r="E141" s="86">
        <v>46053</v>
      </c>
      <c r="F141" s="79" t="s">
        <v>316</v>
      </c>
      <c r="G141" s="28" t="s">
        <v>23</v>
      </c>
      <c r="H141" s="85" t="s">
        <v>349</v>
      </c>
      <c r="I141" s="23">
        <f t="shared" si="4"/>
        <v>-445365</v>
      </c>
      <c r="J141" s="23">
        <v>0</v>
      </c>
      <c r="K141" s="23">
        <f t="shared" si="5"/>
        <v>-35629.200000000004</v>
      </c>
      <c r="L141" s="23">
        <v>-480994.2</v>
      </c>
    </row>
    <row r="142" spans="1:12" x14ac:dyDescent="0.25">
      <c r="A142" s="83" t="s">
        <v>12</v>
      </c>
      <c r="B142" s="16">
        <f t="shared" si="3"/>
        <v>1</v>
      </c>
      <c r="C142" s="85" t="s">
        <v>342</v>
      </c>
      <c r="E142" s="86">
        <v>46053</v>
      </c>
      <c r="F142" s="79" t="s">
        <v>316</v>
      </c>
      <c r="G142" s="28" t="s">
        <v>23</v>
      </c>
      <c r="H142" s="85" t="s">
        <v>362</v>
      </c>
      <c r="I142" s="23">
        <f t="shared" si="4"/>
        <v>-318077.99999999994</v>
      </c>
      <c r="J142" s="23">
        <v>0</v>
      </c>
      <c r="K142" s="23">
        <f t="shared" si="5"/>
        <v>-25446.239999999994</v>
      </c>
      <c r="L142" s="23">
        <v>-343524.24</v>
      </c>
    </row>
    <row r="143" spans="1:12" x14ac:dyDescent="0.25">
      <c r="A143" s="83" t="s">
        <v>12</v>
      </c>
      <c r="B143" s="16">
        <f t="shared" si="3"/>
        <v>1</v>
      </c>
      <c r="C143" s="85" t="s">
        <v>342</v>
      </c>
      <c r="E143" s="86">
        <v>46053</v>
      </c>
      <c r="F143" s="79" t="s">
        <v>316</v>
      </c>
      <c r="G143" s="28" t="s">
        <v>23</v>
      </c>
      <c r="H143" s="85" t="s">
        <v>356</v>
      </c>
      <c r="I143" s="23">
        <f t="shared" si="4"/>
        <v>-212052</v>
      </c>
      <c r="J143" s="23">
        <v>0</v>
      </c>
      <c r="K143" s="23">
        <f t="shared" si="5"/>
        <v>-16964.16</v>
      </c>
      <c r="L143" s="23">
        <v>-229016.16</v>
      </c>
    </row>
    <row r="144" spans="1:12" x14ac:dyDescent="0.25">
      <c r="A144" s="83" t="s">
        <v>12</v>
      </c>
      <c r="B144" s="16">
        <f t="shared" si="3"/>
        <v>1</v>
      </c>
      <c r="C144" s="85" t="s">
        <v>342</v>
      </c>
      <c r="E144" s="86">
        <v>46053</v>
      </c>
      <c r="F144" s="79" t="s">
        <v>316</v>
      </c>
      <c r="G144" s="28" t="s">
        <v>23</v>
      </c>
      <c r="H144" s="85" t="s">
        <v>363</v>
      </c>
      <c r="I144" s="23">
        <f t="shared" si="4"/>
        <v>-69759</v>
      </c>
      <c r="J144" s="23">
        <v>0</v>
      </c>
      <c r="K144" s="23">
        <f t="shared" si="5"/>
        <v>-5580.72</v>
      </c>
      <c r="L144" s="23">
        <v>-75339.72</v>
      </c>
    </row>
    <row r="145" spans="1:12" x14ac:dyDescent="0.25">
      <c r="A145" s="83" t="s">
        <v>12</v>
      </c>
      <c r="B145" s="16">
        <f t="shared" si="3"/>
        <v>1</v>
      </c>
      <c r="C145" s="85" t="s">
        <v>342</v>
      </c>
      <c r="E145" s="86">
        <v>46053</v>
      </c>
      <c r="F145" s="79" t="s">
        <v>316</v>
      </c>
      <c r="G145" s="28" t="s">
        <v>23</v>
      </c>
      <c r="H145" s="85" t="s">
        <v>350</v>
      </c>
      <c r="I145" s="23">
        <f t="shared" si="4"/>
        <v>-113113</v>
      </c>
      <c r="J145" s="23">
        <v>0</v>
      </c>
      <c r="K145" s="23">
        <f t="shared" si="5"/>
        <v>-9049.0400000000009</v>
      </c>
      <c r="L145" s="23">
        <v>-122162.04000000001</v>
      </c>
    </row>
    <row r="146" spans="1:12" x14ac:dyDescent="0.25">
      <c r="A146" s="83" t="s">
        <v>12</v>
      </c>
      <c r="B146" s="16">
        <f t="shared" si="3"/>
        <v>1</v>
      </c>
      <c r="C146" s="85" t="s">
        <v>342</v>
      </c>
      <c r="E146" s="86">
        <v>46053</v>
      </c>
      <c r="F146" s="79" t="s">
        <v>316</v>
      </c>
      <c r="G146" s="28" t="s">
        <v>23</v>
      </c>
      <c r="H146" s="85" t="s">
        <v>350</v>
      </c>
      <c r="I146" s="23">
        <f t="shared" si="4"/>
        <v>-174800</v>
      </c>
      <c r="J146" s="23">
        <v>0</v>
      </c>
      <c r="K146" s="23">
        <f t="shared" si="5"/>
        <v>-13984</v>
      </c>
      <c r="L146" s="23">
        <v>-188784</v>
      </c>
    </row>
    <row r="147" spans="1:12" x14ac:dyDescent="0.25">
      <c r="A147" s="83" t="s">
        <v>12</v>
      </c>
      <c r="B147" s="16">
        <f t="shared" si="3"/>
        <v>1</v>
      </c>
      <c r="C147" s="85" t="s">
        <v>342</v>
      </c>
      <c r="E147" s="86">
        <v>46053</v>
      </c>
      <c r="F147" s="79" t="s">
        <v>316</v>
      </c>
      <c r="G147" s="28" t="s">
        <v>23</v>
      </c>
      <c r="H147" s="85" t="s">
        <v>351</v>
      </c>
      <c r="I147" s="23">
        <f t="shared" si="4"/>
        <v>-236345.99999999997</v>
      </c>
      <c r="J147" s="23">
        <v>0</v>
      </c>
      <c r="K147" s="23">
        <f t="shared" si="5"/>
        <v>-18907.679999999997</v>
      </c>
      <c r="L147" s="23">
        <v>-255253.68</v>
      </c>
    </row>
    <row r="148" spans="1:12" x14ac:dyDescent="0.25">
      <c r="A148" s="83" t="s">
        <v>12</v>
      </c>
      <c r="B148" s="16">
        <f t="shared" si="3"/>
        <v>1</v>
      </c>
      <c r="C148" s="85" t="s">
        <v>342</v>
      </c>
      <c r="E148" s="86">
        <v>46053</v>
      </c>
      <c r="F148" s="79" t="s">
        <v>316</v>
      </c>
      <c r="G148" s="28" t="s">
        <v>23</v>
      </c>
      <c r="H148" s="85" t="s">
        <v>364</v>
      </c>
      <c r="I148" s="23">
        <f t="shared" si="4"/>
        <v>-43700</v>
      </c>
      <c r="J148" s="23">
        <v>0</v>
      </c>
      <c r="K148" s="23">
        <f t="shared" si="5"/>
        <v>-3496</v>
      </c>
      <c r="L148" s="23">
        <v>-47196</v>
      </c>
    </row>
    <row r="149" spans="1:12" x14ac:dyDescent="0.25">
      <c r="A149" s="83" t="s">
        <v>12</v>
      </c>
      <c r="B149" s="16">
        <f t="shared" si="3"/>
        <v>1</v>
      </c>
      <c r="C149" s="85" t="s">
        <v>342</v>
      </c>
      <c r="E149" s="86">
        <v>46053</v>
      </c>
      <c r="F149" s="79" t="s">
        <v>316</v>
      </c>
      <c r="G149" s="28" t="s">
        <v>23</v>
      </c>
      <c r="H149" s="85" t="s">
        <v>365</v>
      </c>
      <c r="I149" s="23">
        <f t="shared" si="4"/>
        <v>-531761</v>
      </c>
      <c r="J149" s="23">
        <v>0</v>
      </c>
      <c r="K149" s="23">
        <f t="shared" si="5"/>
        <v>-42540.88</v>
      </c>
      <c r="L149" s="23">
        <v>-574301.88</v>
      </c>
    </row>
    <row r="150" spans="1:12" x14ac:dyDescent="0.25">
      <c r="A150" s="83" t="s">
        <v>12</v>
      </c>
      <c r="B150" s="16">
        <f t="shared" si="3"/>
        <v>1</v>
      </c>
      <c r="C150" s="85" t="s">
        <v>342</v>
      </c>
      <c r="E150" s="86">
        <v>46053</v>
      </c>
      <c r="F150" s="79" t="s">
        <v>316</v>
      </c>
      <c r="G150" s="28" t="s">
        <v>23</v>
      </c>
      <c r="H150" s="85" t="s">
        <v>366</v>
      </c>
      <c r="I150" s="23">
        <f t="shared" si="4"/>
        <v>-110779.99999999999</v>
      </c>
      <c r="J150" s="23">
        <v>0</v>
      </c>
      <c r="K150" s="23">
        <f t="shared" si="5"/>
        <v>-8862.4</v>
      </c>
      <c r="L150" s="23">
        <v>-119642.4</v>
      </c>
    </row>
    <row r="151" spans="1:12" x14ac:dyDescent="0.25">
      <c r="A151" s="83" t="s">
        <v>12</v>
      </c>
      <c r="B151" s="16">
        <f t="shared" si="3"/>
        <v>1</v>
      </c>
      <c r="C151" s="85" t="s">
        <v>342</v>
      </c>
      <c r="E151" s="86">
        <v>46053</v>
      </c>
      <c r="F151" s="79" t="s">
        <v>316</v>
      </c>
      <c r="G151" s="28" t="s">
        <v>23</v>
      </c>
      <c r="H151" s="85" t="s">
        <v>367</v>
      </c>
      <c r="I151" s="23">
        <f t="shared" si="4"/>
        <v>-332340</v>
      </c>
      <c r="J151" s="23">
        <v>0</v>
      </c>
      <c r="K151" s="23">
        <f t="shared" si="5"/>
        <v>-26587.200000000001</v>
      </c>
      <c r="L151" s="23">
        <v>-358927.2</v>
      </c>
    </row>
    <row r="152" spans="1:12" x14ac:dyDescent="0.25">
      <c r="A152" s="83" t="s">
        <v>12</v>
      </c>
      <c r="B152" s="16">
        <f t="shared" si="3"/>
        <v>1</v>
      </c>
      <c r="C152" s="85" t="s">
        <v>342</v>
      </c>
      <c r="E152" s="86">
        <v>46053</v>
      </c>
      <c r="F152" s="79" t="s">
        <v>316</v>
      </c>
      <c r="G152" s="28" t="s">
        <v>23</v>
      </c>
      <c r="H152" s="85" t="s">
        <v>368</v>
      </c>
      <c r="I152" s="23">
        <f t="shared" si="4"/>
        <v>-226226</v>
      </c>
      <c r="J152" s="23">
        <v>0</v>
      </c>
      <c r="K152" s="23">
        <f t="shared" si="5"/>
        <v>-18098.080000000002</v>
      </c>
      <c r="L152" s="23">
        <v>-244324.08000000002</v>
      </c>
    </row>
    <row r="153" spans="1:12" x14ac:dyDescent="0.25">
      <c r="A153" s="83" t="s">
        <v>12</v>
      </c>
      <c r="B153" s="16">
        <f t="shared" si="3"/>
        <v>1</v>
      </c>
      <c r="C153" s="85" t="s">
        <v>342</v>
      </c>
      <c r="E153" s="86">
        <v>46053</v>
      </c>
      <c r="F153" s="79" t="s">
        <v>316</v>
      </c>
      <c r="G153" s="28" t="s">
        <v>23</v>
      </c>
      <c r="H153" s="85" t="s">
        <v>369</v>
      </c>
      <c r="I153" s="23">
        <f t="shared" si="4"/>
        <v>-212052</v>
      </c>
      <c r="J153" s="23">
        <v>0</v>
      </c>
      <c r="K153" s="23">
        <f t="shared" si="5"/>
        <v>-16964.16</v>
      </c>
      <c r="L153" s="23">
        <v>-229016.16</v>
      </c>
    </row>
    <row r="154" spans="1:12" x14ac:dyDescent="0.25">
      <c r="A154" s="83" t="s">
        <v>12</v>
      </c>
      <c r="B154" s="16">
        <f t="shared" si="3"/>
        <v>1</v>
      </c>
      <c r="C154" s="85" t="s">
        <v>342</v>
      </c>
      <c r="E154" s="86">
        <v>46053</v>
      </c>
      <c r="F154" s="79" t="s">
        <v>316</v>
      </c>
      <c r="G154" s="28" t="s">
        <v>23</v>
      </c>
      <c r="H154" s="85" t="s">
        <v>370</v>
      </c>
      <c r="I154" s="23">
        <f t="shared" si="4"/>
        <v>-286565</v>
      </c>
      <c r="J154" s="23">
        <v>0</v>
      </c>
      <c r="K154" s="23">
        <f t="shared" si="5"/>
        <v>-22925.200000000001</v>
      </c>
      <c r="L154" s="23">
        <v>-309490.2</v>
      </c>
    </row>
    <row r="155" spans="1:12" x14ac:dyDescent="0.25">
      <c r="A155" s="83" t="s">
        <v>12</v>
      </c>
      <c r="B155" s="16">
        <f t="shared" si="3"/>
        <v>1</v>
      </c>
      <c r="C155" s="85" t="s">
        <v>342</v>
      </c>
      <c r="E155" s="86">
        <v>46053</v>
      </c>
      <c r="F155" s="79" t="s">
        <v>316</v>
      </c>
      <c r="G155" s="28" t="s">
        <v>23</v>
      </c>
      <c r="H155" s="85" t="s">
        <v>371</v>
      </c>
      <c r="I155" s="23">
        <f t="shared" si="4"/>
        <v>-219138.99999999997</v>
      </c>
      <c r="J155" s="23">
        <v>0</v>
      </c>
      <c r="K155" s="23">
        <f t="shared" si="5"/>
        <v>-17531.12</v>
      </c>
      <c r="L155" s="23">
        <v>-236670.12</v>
      </c>
    </row>
    <row r="156" spans="1:12" x14ac:dyDescent="0.25">
      <c r="A156" s="83" t="s">
        <v>12</v>
      </c>
      <c r="B156" s="16">
        <f t="shared" si="3"/>
        <v>1</v>
      </c>
      <c r="C156" s="85" t="s">
        <v>342</v>
      </c>
      <c r="E156" s="86">
        <v>46053</v>
      </c>
      <c r="F156" s="79" t="s">
        <v>316</v>
      </c>
      <c r="G156" s="28" t="s">
        <v>23</v>
      </c>
      <c r="H156" s="85" t="s">
        <v>372</v>
      </c>
      <c r="I156" s="23">
        <f t="shared" si="4"/>
        <v>-264866.99999999994</v>
      </c>
      <c r="J156" s="23">
        <v>0</v>
      </c>
      <c r="K156" s="23">
        <f t="shared" si="5"/>
        <v>-21189.359999999997</v>
      </c>
      <c r="L156" s="23">
        <v>-286056.36</v>
      </c>
    </row>
    <row r="157" spans="1:12" x14ac:dyDescent="0.25">
      <c r="A157" s="83" t="s">
        <v>12</v>
      </c>
      <c r="B157" s="16">
        <f t="shared" si="3"/>
        <v>1</v>
      </c>
      <c r="C157" s="85" t="s">
        <v>342</v>
      </c>
      <c r="E157" s="86">
        <v>46053</v>
      </c>
      <c r="F157" s="79" t="s">
        <v>316</v>
      </c>
      <c r="G157" s="28" t="s">
        <v>23</v>
      </c>
      <c r="H157" s="85" t="s">
        <v>373</v>
      </c>
      <c r="I157" s="23">
        <f t="shared" si="4"/>
        <v>-158445</v>
      </c>
      <c r="J157" s="23">
        <v>0</v>
      </c>
      <c r="K157" s="23">
        <f t="shared" si="5"/>
        <v>-12675.6</v>
      </c>
      <c r="L157" s="23">
        <v>-171120.6</v>
      </c>
    </row>
    <row r="158" spans="1:12" x14ac:dyDescent="0.25">
      <c r="A158" s="83" t="s">
        <v>12</v>
      </c>
      <c r="B158" s="16">
        <f t="shared" si="3"/>
        <v>1</v>
      </c>
      <c r="C158" s="85" t="s">
        <v>342</v>
      </c>
      <c r="E158" s="86">
        <v>46053</v>
      </c>
      <c r="F158" s="79" t="s">
        <v>316</v>
      </c>
      <c r="G158" s="28" t="s">
        <v>23</v>
      </c>
      <c r="H158" s="85" t="s">
        <v>374</v>
      </c>
      <c r="I158" s="23">
        <f t="shared" si="4"/>
        <v>-438366</v>
      </c>
      <c r="J158" s="23">
        <v>0</v>
      </c>
      <c r="K158" s="23">
        <f t="shared" si="5"/>
        <v>-35069.279999999999</v>
      </c>
      <c r="L158" s="23">
        <v>-473435.28</v>
      </c>
    </row>
    <row r="159" spans="1:12" x14ac:dyDescent="0.25">
      <c r="A159" s="83" t="s">
        <v>12</v>
      </c>
      <c r="B159" s="16">
        <f t="shared" si="3"/>
        <v>1</v>
      </c>
      <c r="C159" s="85" t="s">
        <v>342</v>
      </c>
      <c r="E159" s="86">
        <v>46053</v>
      </c>
      <c r="F159" s="79" t="s">
        <v>316</v>
      </c>
      <c r="G159" s="28" t="s">
        <v>23</v>
      </c>
      <c r="H159" s="85" t="s">
        <v>375</v>
      </c>
      <c r="I159" s="23">
        <f t="shared" si="4"/>
        <v>-110779.99999999999</v>
      </c>
      <c r="J159" s="23">
        <v>0</v>
      </c>
      <c r="K159" s="23">
        <f t="shared" si="5"/>
        <v>-8862.4</v>
      </c>
      <c r="L159" s="23">
        <v>-119642.4</v>
      </c>
    </row>
    <row r="160" spans="1:12" x14ac:dyDescent="0.25">
      <c r="A160" s="83" t="s">
        <v>12</v>
      </c>
      <c r="B160" s="16">
        <f t="shared" si="3"/>
        <v>1</v>
      </c>
      <c r="C160" s="85" t="s">
        <v>342</v>
      </c>
      <c r="E160" s="86">
        <v>46053</v>
      </c>
      <c r="F160" s="79" t="s">
        <v>316</v>
      </c>
      <c r="G160" s="28" t="s">
        <v>23</v>
      </c>
      <c r="H160" s="85" t="s">
        <v>376</v>
      </c>
      <c r="I160" s="23">
        <f t="shared" si="4"/>
        <v>-332340</v>
      </c>
      <c r="J160" s="23">
        <v>0</v>
      </c>
      <c r="K160" s="23">
        <f t="shared" si="5"/>
        <v>-26587.200000000001</v>
      </c>
      <c r="L160" s="23">
        <v>-358927.2</v>
      </c>
    </row>
    <row r="161" spans="1:12" x14ac:dyDescent="0.25">
      <c r="A161" s="83" t="s">
        <v>12</v>
      </c>
      <c r="B161" s="16">
        <f t="shared" si="3"/>
        <v>1</v>
      </c>
      <c r="C161" s="85" t="s">
        <v>342</v>
      </c>
      <c r="E161" s="86">
        <v>46053</v>
      </c>
      <c r="F161" s="79" t="s">
        <v>316</v>
      </c>
      <c r="G161" s="28" t="s">
        <v>23</v>
      </c>
      <c r="H161" s="85" t="s">
        <v>352</v>
      </c>
      <c r="I161" s="23">
        <f t="shared" si="4"/>
        <v>-430995.99999999994</v>
      </c>
      <c r="J161" s="23">
        <v>0</v>
      </c>
      <c r="K161" s="23">
        <f t="shared" si="5"/>
        <v>-34479.679999999993</v>
      </c>
      <c r="L161" s="23">
        <v>-465475.68</v>
      </c>
    </row>
    <row r="162" spans="1:12" x14ac:dyDescent="0.25">
      <c r="A162" s="83" t="s">
        <v>12</v>
      </c>
      <c r="B162" s="16">
        <f t="shared" si="3"/>
        <v>1</v>
      </c>
      <c r="C162" s="85" t="s">
        <v>342</v>
      </c>
      <c r="E162" s="86">
        <v>46053</v>
      </c>
      <c r="F162" s="79" t="s">
        <v>316</v>
      </c>
      <c r="G162" s="28" t="s">
        <v>23</v>
      </c>
      <c r="H162" s="85" t="s">
        <v>364</v>
      </c>
      <c r="I162" s="23">
        <f t="shared" si="4"/>
        <v>-221559.99999999997</v>
      </c>
      <c r="J162" s="23">
        <v>0</v>
      </c>
      <c r="K162" s="23">
        <f t="shared" si="5"/>
        <v>-17724.8</v>
      </c>
      <c r="L162" s="23">
        <v>-239284.8</v>
      </c>
    </row>
    <row r="163" spans="1:12" x14ac:dyDescent="0.25">
      <c r="A163" s="83" t="s">
        <v>12</v>
      </c>
      <c r="B163" s="16">
        <f t="shared" si="3"/>
        <v>1</v>
      </c>
      <c r="C163" s="85" t="s">
        <v>342</v>
      </c>
      <c r="E163" s="86">
        <v>46053</v>
      </c>
      <c r="F163" s="79" t="s">
        <v>316</v>
      </c>
      <c r="G163" s="28" t="s">
        <v>23</v>
      </c>
      <c r="H163" s="85" t="s">
        <v>377</v>
      </c>
      <c r="I163" s="23">
        <f t="shared" si="4"/>
        <v>-259724.99999999997</v>
      </c>
      <c r="J163" s="23">
        <v>0</v>
      </c>
      <c r="K163" s="23">
        <f t="shared" si="5"/>
        <v>-20777.999999999996</v>
      </c>
      <c r="L163" s="23">
        <v>-280503</v>
      </c>
    </row>
    <row r="164" spans="1:12" x14ac:dyDescent="0.25">
      <c r="A164" s="83" t="s">
        <v>12</v>
      </c>
      <c r="B164" s="16">
        <f t="shared" si="3"/>
        <v>1</v>
      </c>
      <c r="C164" s="85" t="s">
        <v>342</v>
      </c>
      <c r="E164" s="86">
        <v>46053</v>
      </c>
      <c r="F164" s="79" t="s">
        <v>316</v>
      </c>
      <c r="G164" s="28" t="s">
        <v>23</v>
      </c>
      <c r="H164" s="85" t="s">
        <v>378</v>
      </c>
      <c r="I164" s="23">
        <f t="shared" si="4"/>
        <v>-154479.99999999997</v>
      </c>
      <c r="J164" s="23">
        <v>0</v>
      </c>
      <c r="K164" s="23">
        <f t="shared" si="5"/>
        <v>-12358.399999999998</v>
      </c>
      <c r="L164" s="23">
        <v>-166838.39999999999</v>
      </c>
    </row>
    <row r="165" spans="1:12" x14ac:dyDescent="0.25">
      <c r="A165" s="83" t="s">
        <v>12</v>
      </c>
      <c r="B165" s="16">
        <f t="shared" si="3"/>
        <v>1</v>
      </c>
      <c r="C165" s="85" t="s">
        <v>342</v>
      </c>
      <c r="E165" s="86">
        <v>46053</v>
      </c>
      <c r="F165" s="79" t="s">
        <v>316</v>
      </c>
      <c r="G165" s="28" t="s">
        <v>23</v>
      </c>
      <c r="H165" s="85" t="s">
        <v>379</v>
      </c>
      <c r="I165" s="23">
        <f t="shared" si="4"/>
        <v>-135073</v>
      </c>
      <c r="J165" s="23">
        <v>0</v>
      </c>
      <c r="K165" s="23">
        <f t="shared" si="5"/>
        <v>-10805.84</v>
      </c>
      <c r="L165" s="23">
        <v>-145878.84</v>
      </c>
    </row>
    <row r="166" spans="1:12" x14ac:dyDescent="0.25">
      <c r="A166" s="83" t="s">
        <v>12</v>
      </c>
      <c r="B166" s="16">
        <f t="shared" si="3"/>
        <v>1</v>
      </c>
      <c r="C166" s="85" t="s">
        <v>342</v>
      </c>
      <c r="E166" s="86">
        <v>46053</v>
      </c>
      <c r="F166" s="79" t="s">
        <v>316</v>
      </c>
      <c r="G166" s="28" t="s">
        <v>23</v>
      </c>
      <c r="H166" s="85" t="s">
        <v>380</v>
      </c>
      <c r="I166" s="23">
        <f t="shared" si="4"/>
        <v>-110779.99999999999</v>
      </c>
      <c r="J166" s="23">
        <v>0</v>
      </c>
      <c r="K166" s="23">
        <f t="shared" si="5"/>
        <v>-8862.4</v>
      </c>
      <c r="L166" s="23">
        <v>-119642.4</v>
      </c>
    </row>
    <row r="167" spans="1:12" x14ac:dyDescent="0.25">
      <c r="A167" s="83" t="s">
        <v>12</v>
      </c>
      <c r="B167" s="16">
        <f t="shared" si="3"/>
        <v>1</v>
      </c>
      <c r="C167" s="85" t="s">
        <v>342</v>
      </c>
      <c r="E167" s="86">
        <v>46053</v>
      </c>
      <c r="F167" s="79" t="s">
        <v>316</v>
      </c>
      <c r="G167" s="28" t="s">
        <v>23</v>
      </c>
      <c r="H167" s="85" t="s">
        <v>381</v>
      </c>
      <c r="I167" s="23">
        <f t="shared" si="4"/>
        <v>-212052</v>
      </c>
      <c r="J167" s="23">
        <v>0</v>
      </c>
      <c r="K167" s="23">
        <f t="shared" si="5"/>
        <v>-16964.16</v>
      </c>
      <c r="L167" s="23">
        <v>-229016.16</v>
      </c>
    </row>
    <row r="168" spans="1:12" x14ac:dyDescent="0.25">
      <c r="A168" s="83" t="s">
        <v>12</v>
      </c>
      <c r="B168" s="16">
        <f t="shared" si="3"/>
        <v>1</v>
      </c>
      <c r="C168" s="85" t="s">
        <v>342</v>
      </c>
      <c r="E168" s="86">
        <v>46053</v>
      </c>
      <c r="F168" s="79" t="s">
        <v>316</v>
      </c>
      <c r="G168" s="28" t="s">
        <v>23</v>
      </c>
      <c r="H168" s="85" t="s">
        <v>358</v>
      </c>
      <c r="I168" s="23">
        <f t="shared" si="4"/>
        <v>-106026</v>
      </c>
      <c r="J168" s="23">
        <v>0</v>
      </c>
      <c r="K168" s="23">
        <f t="shared" si="5"/>
        <v>-8482.08</v>
      </c>
      <c r="L168" s="23">
        <v>-114508.08</v>
      </c>
    </row>
    <row r="169" spans="1:12" x14ac:dyDescent="0.25">
      <c r="A169" s="83" t="s">
        <v>12</v>
      </c>
      <c r="B169" s="16">
        <f t="shared" si="3"/>
        <v>1</v>
      </c>
      <c r="C169" s="85" t="s">
        <v>342</v>
      </c>
      <c r="E169" s="86">
        <v>46053</v>
      </c>
      <c r="F169" s="79" t="s">
        <v>316</v>
      </c>
      <c r="G169" s="28" t="s">
        <v>23</v>
      </c>
      <c r="H169" s="85" t="s">
        <v>346</v>
      </c>
      <c r="I169" s="23">
        <f t="shared" si="4"/>
        <v>-226226</v>
      </c>
      <c r="J169" s="23">
        <v>0</v>
      </c>
      <c r="K169" s="23">
        <f t="shared" si="5"/>
        <v>-18098.080000000002</v>
      </c>
      <c r="L169" s="23">
        <v>-244324.08000000002</v>
      </c>
    </row>
    <row r="170" spans="1:12" x14ac:dyDescent="0.25">
      <c r="A170" s="83" t="s">
        <v>12</v>
      </c>
      <c r="B170" s="16">
        <f t="shared" si="3"/>
        <v>1</v>
      </c>
      <c r="C170" s="85" t="s">
        <v>342</v>
      </c>
      <c r="E170" s="86">
        <v>46053</v>
      </c>
      <c r="F170" s="79" t="s">
        <v>316</v>
      </c>
      <c r="G170" s="28" t="s">
        <v>23</v>
      </c>
      <c r="H170" s="85" t="s">
        <v>357</v>
      </c>
      <c r="I170" s="23">
        <f t="shared" si="4"/>
        <v>-212052</v>
      </c>
      <c r="J170" s="23">
        <v>0</v>
      </c>
      <c r="K170" s="23">
        <f t="shared" si="5"/>
        <v>-16964.16</v>
      </c>
      <c r="L170" s="23">
        <v>-229016.16</v>
      </c>
    </row>
    <row r="171" spans="1:12" x14ac:dyDescent="0.25">
      <c r="A171" s="83" t="s">
        <v>12</v>
      </c>
      <c r="B171" s="16">
        <f t="shared" si="3"/>
        <v>1</v>
      </c>
      <c r="C171" s="85" t="s">
        <v>342</v>
      </c>
      <c r="E171" s="86">
        <v>46053</v>
      </c>
      <c r="F171" s="79" t="s">
        <v>316</v>
      </c>
      <c r="G171" s="28" t="s">
        <v>23</v>
      </c>
      <c r="H171" s="85" t="s">
        <v>350</v>
      </c>
      <c r="I171" s="23">
        <f t="shared" si="4"/>
        <v>-443119.99999999994</v>
      </c>
      <c r="J171" s="23">
        <v>0</v>
      </c>
      <c r="K171" s="23">
        <f t="shared" si="5"/>
        <v>-35449.599999999999</v>
      </c>
      <c r="L171" s="23">
        <v>-478569.6</v>
      </c>
    </row>
    <row r="172" spans="1:12" x14ac:dyDescent="0.25">
      <c r="A172" s="83" t="s">
        <v>12</v>
      </c>
      <c r="B172" s="16">
        <f t="shared" si="3"/>
        <v>1</v>
      </c>
      <c r="C172" s="85" t="s">
        <v>342</v>
      </c>
      <c r="E172" s="86">
        <v>46053</v>
      </c>
      <c r="F172" s="79" t="s">
        <v>316</v>
      </c>
      <c r="G172" s="28" t="s">
        <v>23</v>
      </c>
      <c r="H172" s="85" t="s">
        <v>360</v>
      </c>
      <c r="I172" s="23">
        <f t="shared" si="4"/>
        <v>-216806</v>
      </c>
      <c r="J172" s="23">
        <v>0</v>
      </c>
      <c r="K172" s="23">
        <f t="shared" si="5"/>
        <v>-17344.48</v>
      </c>
      <c r="L172" s="23">
        <v>-234150.48</v>
      </c>
    </row>
    <row r="173" spans="1:12" x14ac:dyDescent="0.25">
      <c r="A173" s="83" t="s">
        <v>12</v>
      </c>
      <c r="B173" s="16">
        <f t="shared" si="3"/>
        <v>1</v>
      </c>
      <c r="C173" s="85" t="s">
        <v>342</v>
      </c>
      <c r="E173" s="86">
        <v>46053</v>
      </c>
      <c r="F173" s="79" t="s">
        <v>316</v>
      </c>
      <c r="G173" s="28" t="s">
        <v>23</v>
      </c>
      <c r="H173" s="85" t="s">
        <v>382</v>
      </c>
      <c r="I173" s="23">
        <f t="shared" si="4"/>
        <v>-411455.99999999994</v>
      </c>
      <c r="J173" s="23">
        <v>0</v>
      </c>
      <c r="K173" s="23">
        <f t="shared" si="5"/>
        <v>-32916.479999999996</v>
      </c>
      <c r="L173" s="23">
        <v>-444372.47999999998</v>
      </c>
    </row>
    <row r="174" spans="1:12" x14ac:dyDescent="0.25">
      <c r="A174" s="83" t="s">
        <v>12</v>
      </c>
      <c r="B174" s="16">
        <f t="shared" si="3"/>
        <v>1</v>
      </c>
      <c r="C174" s="85" t="s">
        <v>342</v>
      </c>
      <c r="E174" s="86">
        <v>46053</v>
      </c>
      <c r="F174" s="79" t="s">
        <v>316</v>
      </c>
      <c r="G174" s="28" t="s">
        <v>23</v>
      </c>
      <c r="H174" s="85" t="s">
        <v>383</v>
      </c>
      <c r="I174" s="23">
        <f t="shared" si="4"/>
        <v>-407101.99999999994</v>
      </c>
      <c r="J174" s="23">
        <v>0</v>
      </c>
      <c r="K174" s="23">
        <f t="shared" si="5"/>
        <v>-32568.159999999996</v>
      </c>
      <c r="L174" s="23">
        <v>-439670.16</v>
      </c>
    </row>
    <row r="175" spans="1:12" x14ac:dyDescent="0.25">
      <c r="A175" s="83" t="s">
        <v>12</v>
      </c>
      <c r="B175" s="16">
        <f t="shared" si="3"/>
        <v>1</v>
      </c>
      <c r="C175" s="85" t="s">
        <v>342</v>
      </c>
      <c r="E175" s="86">
        <v>46053</v>
      </c>
      <c r="F175" s="79" t="s">
        <v>316</v>
      </c>
      <c r="G175" s="28" t="s">
        <v>23</v>
      </c>
      <c r="H175" s="85" t="s">
        <v>368</v>
      </c>
      <c r="I175" s="23">
        <f t="shared" si="4"/>
        <v>-113113</v>
      </c>
      <c r="J175" s="23">
        <v>0</v>
      </c>
      <c r="K175" s="23">
        <f t="shared" si="5"/>
        <v>-9049.0400000000009</v>
      </c>
      <c r="L175" s="23">
        <v>-122162.04000000001</v>
      </c>
    </row>
    <row r="176" spans="1:12" x14ac:dyDescent="0.25">
      <c r="A176" s="83" t="s">
        <v>12</v>
      </c>
      <c r="B176" s="16">
        <f t="shared" si="3"/>
        <v>1</v>
      </c>
      <c r="C176" s="85" t="s">
        <v>342</v>
      </c>
      <c r="E176" s="86">
        <v>46053</v>
      </c>
      <c r="F176" s="79" t="s">
        <v>316</v>
      </c>
      <c r="G176" s="28" t="s">
        <v>23</v>
      </c>
      <c r="H176" s="85" t="s">
        <v>344</v>
      </c>
      <c r="I176" s="23">
        <f t="shared" si="4"/>
        <v>-226226</v>
      </c>
      <c r="J176" s="23">
        <v>0</v>
      </c>
      <c r="K176" s="23">
        <f t="shared" si="5"/>
        <v>-18098.080000000002</v>
      </c>
      <c r="L176" s="23">
        <v>-244324.08000000002</v>
      </c>
    </row>
    <row r="177" spans="1:16" x14ac:dyDescent="0.25">
      <c r="A177" s="83" t="s">
        <v>12</v>
      </c>
      <c r="B177" s="16">
        <f t="shared" si="3"/>
        <v>1</v>
      </c>
      <c r="C177" s="85" t="s">
        <v>342</v>
      </c>
      <c r="E177" s="86">
        <v>46053</v>
      </c>
      <c r="F177" s="79" t="s">
        <v>316</v>
      </c>
      <c r="G177" s="28" t="s">
        <v>23</v>
      </c>
      <c r="H177" s="85" t="s">
        <v>366</v>
      </c>
      <c r="I177" s="23">
        <f t="shared" si="4"/>
        <v>-180538.99999999997</v>
      </c>
      <c r="J177" s="23">
        <v>0</v>
      </c>
      <c r="K177" s="23">
        <f t="shared" si="5"/>
        <v>-14443.119999999997</v>
      </c>
      <c r="L177" s="23">
        <v>-194982.12</v>
      </c>
    </row>
    <row r="178" spans="1:16" x14ac:dyDescent="0.25">
      <c r="A178" s="83" t="s">
        <v>12</v>
      </c>
      <c r="B178" s="16">
        <f t="shared" si="3"/>
        <v>1</v>
      </c>
      <c r="C178" s="85" t="s">
        <v>342</v>
      </c>
      <c r="E178" s="86">
        <v>46053</v>
      </c>
      <c r="F178" s="79" t="s">
        <v>316</v>
      </c>
      <c r="G178" s="28" t="s">
        <v>23</v>
      </c>
      <c r="H178" s="85" t="s">
        <v>384</v>
      </c>
      <c r="I178" s="23">
        <f t="shared" si="4"/>
        <v>-422209.99999999994</v>
      </c>
      <c r="J178" s="23">
        <v>0</v>
      </c>
      <c r="K178" s="23">
        <f t="shared" si="5"/>
        <v>-33776.799999999996</v>
      </c>
      <c r="L178" s="23">
        <v>-455986.8</v>
      </c>
    </row>
    <row r="179" spans="1:16" x14ac:dyDescent="0.25">
      <c r="A179" s="83" t="s">
        <v>12</v>
      </c>
      <c r="B179" s="16">
        <f t="shared" si="3"/>
        <v>1</v>
      </c>
      <c r="C179" s="85" t="s">
        <v>342</v>
      </c>
      <c r="E179" s="86">
        <v>46053</v>
      </c>
      <c r="F179" s="79" t="s">
        <v>316</v>
      </c>
      <c r="G179" s="28" t="s">
        <v>23</v>
      </c>
      <c r="H179" s="85" t="s">
        <v>352</v>
      </c>
      <c r="I179" s="23">
        <f t="shared" si="4"/>
        <v>-327586</v>
      </c>
      <c r="J179" s="23">
        <v>0</v>
      </c>
      <c r="K179" s="23">
        <f t="shared" si="5"/>
        <v>-26206.880000000001</v>
      </c>
      <c r="L179" s="23">
        <v>-353792.88</v>
      </c>
    </row>
    <row r="180" spans="1:16" x14ac:dyDescent="0.25">
      <c r="A180" s="83" t="s">
        <v>12</v>
      </c>
      <c r="B180" s="16">
        <f t="shared" si="3"/>
        <v>1</v>
      </c>
      <c r="C180" s="85" t="s">
        <v>342</v>
      </c>
      <c r="E180" s="86">
        <v>46053</v>
      </c>
      <c r="F180" s="79" t="s">
        <v>316</v>
      </c>
      <c r="G180" s="28" t="s">
        <v>23</v>
      </c>
      <c r="H180" s="85" t="s">
        <v>378</v>
      </c>
      <c r="I180" s="23">
        <f t="shared" si="4"/>
        <v>-200513</v>
      </c>
      <c r="J180" s="23">
        <v>0</v>
      </c>
      <c r="K180" s="23">
        <f t="shared" si="5"/>
        <v>-16041.04</v>
      </c>
      <c r="L180" s="23">
        <v>-216554.04</v>
      </c>
    </row>
    <row r="181" spans="1:16" x14ac:dyDescent="0.25">
      <c r="A181" s="83" t="s">
        <v>12</v>
      </c>
      <c r="B181" s="16">
        <f t="shared" si="3"/>
        <v>1</v>
      </c>
      <c r="C181" s="85" t="s">
        <v>342</v>
      </c>
      <c r="E181" s="86">
        <v>46053</v>
      </c>
      <c r="F181" s="79" t="s">
        <v>316</v>
      </c>
      <c r="G181" s="28" t="s">
        <v>23</v>
      </c>
      <c r="H181" s="85" t="s">
        <v>379</v>
      </c>
      <c r="I181" s="23">
        <f t="shared" si="4"/>
        <v>-169461</v>
      </c>
      <c r="J181" s="23">
        <v>0</v>
      </c>
      <c r="K181" s="23">
        <f t="shared" si="5"/>
        <v>-13556.880000000001</v>
      </c>
      <c r="L181" s="23">
        <v>-183017.88</v>
      </c>
    </row>
    <row r="182" spans="1:16" x14ac:dyDescent="0.25">
      <c r="A182" s="83" t="s">
        <v>385</v>
      </c>
      <c r="B182" s="16">
        <v>1</v>
      </c>
      <c r="C182" s="91" t="s">
        <v>822</v>
      </c>
      <c r="E182" s="89">
        <v>46119</v>
      </c>
      <c r="F182" t="s">
        <v>316</v>
      </c>
      <c r="G182" s="28" t="s">
        <v>23</v>
      </c>
      <c r="H182" t="s">
        <v>438</v>
      </c>
      <c r="I182" s="23">
        <v>-7988057.4074074067</v>
      </c>
      <c r="J182" s="23">
        <v>0</v>
      </c>
      <c r="K182" s="23">
        <v>-639044.59259259258</v>
      </c>
      <c r="L182" s="23">
        <v>-8627102</v>
      </c>
      <c r="M182" s="23"/>
      <c r="N182" s="23"/>
      <c r="O182" s="23"/>
      <c r="P182" s="23"/>
    </row>
    <row r="183" spans="1:16" x14ac:dyDescent="0.25">
      <c r="A183" s="83" t="s">
        <v>385</v>
      </c>
      <c r="B183" s="16">
        <f t="shared" si="3"/>
        <v>1</v>
      </c>
      <c r="C183" s="87"/>
      <c r="E183" s="89">
        <v>46053</v>
      </c>
      <c r="F183" t="s">
        <v>316</v>
      </c>
      <c r="G183" s="28" t="s">
        <v>23</v>
      </c>
      <c r="H183" t="s">
        <v>439</v>
      </c>
      <c r="I183" s="23">
        <v>-472388.88888888888</v>
      </c>
      <c r="J183" s="23">
        <v>0</v>
      </c>
      <c r="K183" s="23">
        <v>-37791.111111111109</v>
      </c>
      <c r="L183" s="23">
        <v>-510180</v>
      </c>
      <c r="M183" s="23"/>
      <c r="N183" s="23"/>
      <c r="O183" s="23"/>
      <c r="P183" s="23"/>
    </row>
    <row r="184" spans="1:16" x14ac:dyDescent="0.25">
      <c r="A184" s="83" t="s">
        <v>385</v>
      </c>
      <c r="B184" s="16">
        <f t="shared" ref="B184:B188" si="6">MONTH(E184)</f>
        <v>1</v>
      </c>
      <c r="C184" s="87"/>
      <c r="E184" s="89">
        <v>46053</v>
      </c>
      <c r="F184" t="s">
        <v>316</v>
      </c>
      <c r="G184" s="28" t="s">
        <v>23</v>
      </c>
      <c r="H184" t="s">
        <v>440</v>
      </c>
      <c r="I184" s="23">
        <v>-3908702.7777777775</v>
      </c>
      <c r="J184" s="23">
        <v>0</v>
      </c>
      <c r="K184" s="23">
        <v>-312696.22222222219</v>
      </c>
      <c r="L184" s="23">
        <v>-4221399</v>
      </c>
      <c r="M184" s="23"/>
      <c r="N184" s="23"/>
      <c r="O184" s="23"/>
      <c r="P184" s="23"/>
    </row>
    <row r="185" spans="1:16" x14ac:dyDescent="0.25">
      <c r="A185" s="83" t="s">
        <v>385</v>
      </c>
      <c r="B185" s="16">
        <f t="shared" si="6"/>
        <v>1</v>
      </c>
      <c r="C185" s="87">
        <v>286</v>
      </c>
      <c r="E185" s="89">
        <v>46053</v>
      </c>
      <c r="F185" t="s">
        <v>316</v>
      </c>
      <c r="G185" s="28" t="s">
        <v>23</v>
      </c>
      <c r="H185" t="s">
        <v>441</v>
      </c>
      <c r="I185" s="23">
        <v>-1228931.4814814813</v>
      </c>
      <c r="J185" s="23">
        <v>0</v>
      </c>
      <c r="K185" s="23">
        <v>-98314.518518518511</v>
      </c>
      <c r="L185" s="23">
        <v>-1327245.9999999998</v>
      </c>
      <c r="M185" s="23"/>
      <c r="N185" s="23"/>
      <c r="O185" s="23"/>
      <c r="P185" s="23"/>
    </row>
    <row r="186" spans="1:16" x14ac:dyDescent="0.25">
      <c r="A186" s="83" t="s">
        <v>385</v>
      </c>
      <c r="B186" s="16">
        <f t="shared" si="6"/>
        <v>1</v>
      </c>
      <c r="C186" s="87">
        <v>286</v>
      </c>
      <c r="E186" s="89">
        <v>46053</v>
      </c>
      <c r="F186" t="s">
        <v>316</v>
      </c>
      <c r="G186" s="28" t="s">
        <v>23</v>
      </c>
      <c r="H186" t="s">
        <v>442</v>
      </c>
      <c r="I186" s="23">
        <v>-4915727.7777777771</v>
      </c>
      <c r="J186" s="23">
        <v>0</v>
      </c>
      <c r="K186" s="23">
        <v>-393258.22222222219</v>
      </c>
      <c r="L186" s="23">
        <v>-5308985.9999999991</v>
      </c>
      <c r="M186" s="23"/>
      <c r="N186" s="23"/>
      <c r="O186" s="23"/>
      <c r="P186" s="23"/>
    </row>
    <row r="187" spans="1:16" x14ac:dyDescent="0.25">
      <c r="A187" s="83" t="s">
        <v>385</v>
      </c>
      <c r="B187" s="16">
        <f t="shared" si="6"/>
        <v>1</v>
      </c>
      <c r="C187" s="87">
        <v>286</v>
      </c>
      <c r="E187" s="89">
        <v>46053</v>
      </c>
      <c r="F187" t="s">
        <v>316</v>
      </c>
      <c r="G187" s="28" t="s">
        <v>23</v>
      </c>
      <c r="H187" t="s">
        <v>443</v>
      </c>
      <c r="I187" s="23">
        <v>-3908702.7777777775</v>
      </c>
      <c r="J187" s="23">
        <v>0</v>
      </c>
      <c r="K187" s="23">
        <v>-312696.22222222219</v>
      </c>
      <c r="L187" s="23">
        <v>-4221399</v>
      </c>
      <c r="M187" s="23"/>
      <c r="N187" s="23"/>
      <c r="O187" s="23"/>
      <c r="P187" s="23"/>
    </row>
    <row r="188" spans="1:16" x14ac:dyDescent="0.25">
      <c r="A188" s="83" t="s">
        <v>385</v>
      </c>
      <c r="B188" s="16">
        <f t="shared" si="6"/>
        <v>1</v>
      </c>
      <c r="C188" s="87">
        <v>286</v>
      </c>
      <c r="E188" s="89">
        <v>46053</v>
      </c>
      <c r="F188" t="s">
        <v>316</v>
      </c>
      <c r="G188" s="28" t="s">
        <v>23</v>
      </c>
      <c r="H188" t="s">
        <v>444</v>
      </c>
      <c r="I188" s="23">
        <v>-10000000</v>
      </c>
      <c r="J188" s="23">
        <v>0</v>
      </c>
      <c r="K188" s="23">
        <v>-800000</v>
      </c>
      <c r="L188" s="23">
        <v>-10800000</v>
      </c>
      <c r="M188" s="23"/>
      <c r="N188" s="23"/>
      <c r="O188" s="23"/>
      <c r="P188" s="23"/>
    </row>
    <row r="189" spans="1:16" x14ac:dyDescent="0.25">
      <c r="A189" s="83" t="s">
        <v>11</v>
      </c>
      <c r="B189" s="16">
        <v>2</v>
      </c>
      <c r="C189" s="79" t="s">
        <v>823</v>
      </c>
      <c r="D189" s="22" t="s">
        <v>512</v>
      </c>
      <c r="E189" s="80">
        <v>46055</v>
      </c>
      <c r="F189" t="s">
        <v>316</v>
      </c>
      <c r="G189" s="28" t="s">
        <v>23</v>
      </c>
      <c r="H189" t="s">
        <v>47</v>
      </c>
      <c r="I189" s="23">
        <v>1527150</v>
      </c>
      <c r="J189" s="23">
        <v>0</v>
      </c>
      <c r="K189" s="23">
        <v>122172</v>
      </c>
      <c r="L189" s="23">
        <v>1649322</v>
      </c>
    </row>
    <row r="190" spans="1:16" x14ac:dyDescent="0.25">
      <c r="A190" s="83" t="s">
        <v>11</v>
      </c>
      <c r="B190" s="16">
        <v>2</v>
      </c>
      <c r="C190" s="79" t="s">
        <v>824</v>
      </c>
      <c r="D190" s="22" t="s">
        <v>513</v>
      </c>
      <c r="E190" s="80">
        <v>46056</v>
      </c>
      <c r="F190" t="s">
        <v>316</v>
      </c>
      <c r="G190" s="28" t="s">
        <v>23</v>
      </c>
      <c r="H190" t="s">
        <v>31</v>
      </c>
      <c r="I190" s="23">
        <v>4110075</v>
      </c>
      <c r="J190" s="23">
        <v>0</v>
      </c>
      <c r="K190" s="23">
        <v>328806</v>
      </c>
      <c r="L190" s="23">
        <v>4438881</v>
      </c>
    </row>
    <row r="191" spans="1:16" x14ac:dyDescent="0.25">
      <c r="A191" s="83" t="s">
        <v>11</v>
      </c>
      <c r="B191" s="16">
        <v>2</v>
      </c>
      <c r="C191" s="79" t="s">
        <v>825</v>
      </c>
      <c r="D191" s="22" t="s">
        <v>514</v>
      </c>
      <c r="E191" s="80">
        <v>46056</v>
      </c>
      <c r="F191" t="s">
        <v>316</v>
      </c>
      <c r="G191" s="28" t="s">
        <v>23</v>
      </c>
      <c r="H191" t="s">
        <v>328</v>
      </c>
      <c r="I191" s="23">
        <v>476730</v>
      </c>
      <c r="J191" s="23">
        <v>0</v>
      </c>
      <c r="K191" s="23">
        <v>38138.400000000001</v>
      </c>
      <c r="L191" s="23">
        <v>514868.4</v>
      </c>
    </row>
    <row r="192" spans="1:16" x14ac:dyDescent="0.25">
      <c r="A192" s="83" t="s">
        <v>11</v>
      </c>
      <c r="B192" s="16">
        <v>2</v>
      </c>
      <c r="C192" s="79" t="s">
        <v>826</v>
      </c>
      <c r="D192" s="22" t="s">
        <v>515</v>
      </c>
      <c r="E192" s="80">
        <v>46056</v>
      </c>
      <c r="F192" t="s">
        <v>316</v>
      </c>
      <c r="G192" s="28" t="s">
        <v>23</v>
      </c>
      <c r="H192" t="s">
        <v>318</v>
      </c>
      <c r="I192" s="23">
        <v>967130</v>
      </c>
      <c r="J192" s="23">
        <v>0</v>
      </c>
      <c r="K192" s="23">
        <v>77370.400000000009</v>
      </c>
      <c r="L192" s="23">
        <v>1044500.4</v>
      </c>
    </row>
    <row r="193" spans="1:12" x14ac:dyDescent="0.25">
      <c r="A193" s="83" t="s">
        <v>11</v>
      </c>
      <c r="B193" s="16">
        <v>2</v>
      </c>
      <c r="C193" s="79" t="s">
        <v>827</v>
      </c>
      <c r="D193" s="22" t="s">
        <v>516</v>
      </c>
      <c r="E193" s="80">
        <v>46056</v>
      </c>
      <c r="F193" t="s">
        <v>316</v>
      </c>
      <c r="G193" s="28" t="s">
        <v>23</v>
      </c>
      <c r="H193" t="s">
        <v>445</v>
      </c>
      <c r="I193" s="23">
        <v>1046385</v>
      </c>
      <c r="J193" s="23">
        <v>0</v>
      </c>
      <c r="K193" s="23">
        <v>83710.8</v>
      </c>
      <c r="L193" s="23">
        <v>1130095.8</v>
      </c>
    </row>
    <row r="194" spans="1:12" x14ac:dyDescent="0.25">
      <c r="A194" s="83" t="s">
        <v>11</v>
      </c>
      <c r="B194" s="16">
        <v>2</v>
      </c>
      <c r="C194" s="79" t="s">
        <v>828</v>
      </c>
      <c r="D194" s="22" t="s">
        <v>517</v>
      </c>
      <c r="E194" s="80">
        <v>46056</v>
      </c>
      <c r="F194" t="s">
        <v>316</v>
      </c>
      <c r="G194" s="28" t="s">
        <v>23</v>
      </c>
      <c r="H194" t="s">
        <v>45</v>
      </c>
      <c r="I194" s="23">
        <v>1990605</v>
      </c>
      <c r="J194" s="23">
        <v>0</v>
      </c>
      <c r="K194" s="23">
        <v>159248.4</v>
      </c>
      <c r="L194" s="23">
        <v>2149853.4</v>
      </c>
    </row>
    <row r="195" spans="1:12" x14ac:dyDescent="0.25">
      <c r="A195" s="83" t="s">
        <v>11</v>
      </c>
      <c r="B195" s="16">
        <v>2</v>
      </c>
      <c r="C195" s="79" t="s">
        <v>829</v>
      </c>
      <c r="D195" s="22" t="s">
        <v>518</v>
      </c>
      <c r="E195" s="80">
        <v>46056</v>
      </c>
      <c r="F195" t="s">
        <v>316</v>
      </c>
      <c r="G195" s="28" t="s">
        <v>23</v>
      </c>
      <c r="H195" t="s">
        <v>28</v>
      </c>
      <c r="I195" s="23">
        <v>1845308</v>
      </c>
      <c r="J195" s="23">
        <v>0</v>
      </c>
      <c r="K195" s="23">
        <v>147624.64000000001</v>
      </c>
      <c r="L195" s="23">
        <v>1992932.6400000001</v>
      </c>
    </row>
    <row r="196" spans="1:12" x14ac:dyDescent="0.25">
      <c r="A196" s="83" t="s">
        <v>11</v>
      </c>
      <c r="B196" s="16">
        <v>2</v>
      </c>
      <c r="C196" s="79" t="s">
        <v>830</v>
      </c>
      <c r="D196" s="22" t="s">
        <v>519</v>
      </c>
      <c r="E196" s="80">
        <v>46056</v>
      </c>
      <c r="F196" t="s">
        <v>316</v>
      </c>
      <c r="G196" s="28" t="s">
        <v>23</v>
      </c>
      <c r="H196" t="s">
        <v>326</v>
      </c>
      <c r="I196" s="23">
        <v>697590</v>
      </c>
      <c r="J196" s="23">
        <v>0</v>
      </c>
      <c r="K196" s="23">
        <v>55807.200000000004</v>
      </c>
      <c r="L196" s="23">
        <v>753397.2</v>
      </c>
    </row>
    <row r="197" spans="1:12" x14ac:dyDescent="0.25">
      <c r="A197" s="83" t="s">
        <v>11</v>
      </c>
      <c r="B197" s="16">
        <v>2</v>
      </c>
      <c r="C197" s="79" t="s">
        <v>831</v>
      </c>
      <c r="D197" s="22" t="s">
        <v>520</v>
      </c>
      <c r="E197" s="80">
        <v>46056</v>
      </c>
      <c r="F197" t="s">
        <v>316</v>
      </c>
      <c r="G197" s="28" t="s">
        <v>23</v>
      </c>
      <c r="H197" t="s">
        <v>332</v>
      </c>
      <c r="I197" s="23">
        <v>528150</v>
      </c>
      <c r="J197" s="23">
        <v>0</v>
      </c>
      <c r="K197" s="23">
        <v>42252</v>
      </c>
      <c r="L197" s="23">
        <v>570402</v>
      </c>
    </row>
    <row r="198" spans="1:12" x14ac:dyDescent="0.25">
      <c r="A198" s="83" t="s">
        <v>11</v>
      </c>
      <c r="B198" s="16">
        <v>2</v>
      </c>
      <c r="C198" s="79" t="s">
        <v>832</v>
      </c>
      <c r="D198" s="22" t="s">
        <v>521</v>
      </c>
      <c r="E198" s="80">
        <v>46056</v>
      </c>
      <c r="F198" t="s">
        <v>316</v>
      </c>
      <c r="G198" s="28" t="s">
        <v>23</v>
      </c>
      <c r="H198" t="s">
        <v>39</v>
      </c>
      <c r="I198" s="23">
        <v>3250620</v>
      </c>
      <c r="J198" s="23">
        <v>0</v>
      </c>
      <c r="K198" s="23">
        <v>260049.6</v>
      </c>
      <c r="L198" s="23">
        <v>3510669.6</v>
      </c>
    </row>
    <row r="199" spans="1:12" x14ac:dyDescent="0.25">
      <c r="A199" s="83" t="s">
        <v>11</v>
      </c>
      <c r="B199" s="16">
        <v>2</v>
      </c>
      <c r="C199" s="79" t="s">
        <v>833</v>
      </c>
      <c r="D199" s="22" t="s">
        <v>522</v>
      </c>
      <c r="E199" s="80">
        <v>46056</v>
      </c>
      <c r="F199" t="s">
        <v>316</v>
      </c>
      <c r="G199" s="28" t="s">
        <v>23</v>
      </c>
      <c r="H199" t="s">
        <v>334</v>
      </c>
      <c r="I199" s="23">
        <v>3612660</v>
      </c>
      <c r="J199" s="23">
        <v>0</v>
      </c>
      <c r="K199" s="23">
        <v>289012.8</v>
      </c>
      <c r="L199" s="23">
        <v>3901672.8</v>
      </c>
    </row>
    <row r="200" spans="1:12" x14ac:dyDescent="0.25">
      <c r="A200" s="83" t="s">
        <v>11</v>
      </c>
      <c r="B200" s="16">
        <v>2</v>
      </c>
      <c r="C200" s="79" t="s">
        <v>834</v>
      </c>
      <c r="D200" s="22" t="s">
        <v>523</v>
      </c>
      <c r="E200" s="80">
        <v>46056</v>
      </c>
      <c r="F200" t="s">
        <v>316</v>
      </c>
      <c r="G200" s="28" t="s">
        <v>23</v>
      </c>
      <c r="H200" t="s">
        <v>328</v>
      </c>
      <c r="I200" s="23">
        <v>2649564</v>
      </c>
      <c r="J200" s="23">
        <v>0</v>
      </c>
      <c r="K200" s="23">
        <v>211965.12</v>
      </c>
      <c r="L200" s="23">
        <v>2861529.12</v>
      </c>
    </row>
    <row r="201" spans="1:12" x14ac:dyDescent="0.25">
      <c r="A201" s="83" t="s">
        <v>11</v>
      </c>
      <c r="B201" s="16">
        <v>2</v>
      </c>
      <c r="C201" s="79" t="s">
        <v>835</v>
      </c>
      <c r="D201" s="22" t="s">
        <v>524</v>
      </c>
      <c r="E201" s="80">
        <v>46056</v>
      </c>
      <c r="F201" t="s">
        <v>316</v>
      </c>
      <c r="G201" s="28" t="s">
        <v>23</v>
      </c>
      <c r="H201" t="s">
        <v>324</v>
      </c>
      <c r="I201" s="23">
        <v>7141605</v>
      </c>
      <c r="J201" s="23">
        <v>0</v>
      </c>
      <c r="K201" s="23">
        <v>571328.4</v>
      </c>
      <c r="L201" s="23">
        <v>7712933.4000000004</v>
      </c>
    </row>
    <row r="202" spans="1:12" x14ac:dyDescent="0.25">
      <c r="A202" s="83" t="s">
        <v>11</v>
      </c>
      <c r="B202" s="16">
        <v>2</v>
      </c>
      <c r="C202" s="79" t="s">
        <v>836</v>
      </c>
      <c r="D202" s="22" t="s">
        <v>525</v>
      </c>
      <c r="E202" s="80">
        <v>46056</v>
      </c>
      <c r="F202" t="s">
        <v>316</v>
      </c>
      <c r="G202" s="28" t="s">
        <v>23</v>
      </c>
      <c r="H202" t="s">
        <v>33</v>
      </c>
      <c r="I202" s="23">
        <v>8427690</v>
      </c>
      <c r="J202" s="23">
        <v>0</v>
      </c>
      <c r="K202" s="23">
        <v>674215.20000000007</v>
      </c>
      <c r="L202" s="23">
        <v>9101905.1999999993</v>
      </c>
    </row>
    <row r="203" spans="1:12" x14ac:dyDescent="0.25">
      <c r="A203" s="83" t="s">
        <v>11</v>
      </c>
      <c r="B203" s="16">
        <v>2</v>
      </c>
      <c r="C203" s="79" t="s">
        <v>837</v>
      </c>
      <c r="D203" s="22" t="s">
        <v>526</v>
      </c>
      <c r="E203" s="80">
        <v>46056</v>
      </c>
      <c r="F203" t="s">
        <v>316</v>
      </c>
      <c r="G203" s="28" t="s">
        <v>23</v>
      </c>
      <c r="H203" t="s">
        <v>320</v>
      </c>
      <c r="I203" s="23">
        <v>1559600</v>
      </c>
      <c r="J203" s="23">
        <v>0</v>
      </c>
      <c r="K203" s="23">
        <v>124768</v>
      </c>
      <c r="L203" s="23">
        <v>1684368</v>
      </c>
    </row>
    <row r="204" spans="1:12" x14ac:dyDescent="0.25">
      <c r="A204" s="83" t="s">
        <v>11</v>
      </c>
      <c r="B204" s="16">
        <v>2</v>
      </c>
      <c r="C204" s="79" t="s">
        <v>838</v>
      </c>
      <c r="D204" s="22" t="s">
        <v>527</v>
      </c>
      <c r="E204" s="80">
        <v>46056</v>
      </c>
      <c r="F204" t="s">
        <v>316</v>
      </c>
      <c r="G204" s="28" t="s">
        <v>23</v>
      </c>
      <c r="H204" t="s">
        <v>446</v>
      </c>
      <c r="I204" s="23">
        <v>3304321</v>
      </c>
      <c r="J204" s="23">
        <v>0</v>
      </c>
      <c r="K204" s="23">
        <v>264345.68</v>
      </c>
      <c r="L204" s="23">
        <v>3568666.68</v>
      </c>
    </row>
    <row r="205" spans="1:12" x14ac:dyDescent="0.25">
      <c r="A205" s="83" t="s">
        <v>11</v>
      </c>
      <c r="B205" s="16">
        <v>2</v>
      </c>
      <c r="C205" s="79" t="s">
        <v>839</v>
      </c>
      <c r="D205" s="22" t="s">
        <v>528</v>
      </c>
      <c r="E205" s="80">
        <v>46056</v>
      </c>
      <c r="F205" t="s">
        <v>316</v>
      </c>
      <c r="G205" s="28" t="s">
        <v>23</v>
      </c>
      <c r="H205" t="s">
        <v>48</v>
      </c>
      <c r="I205" s="23">
        <v>2792390</v>
      </c>
      <c r="J205" s="23">
        <v>0</v>
      </c>
      <c r="K205" s="23">
        <v>223391.2</v>
      </c>
      <c r="L205" s="23">
        <v>3015781.2</v>
      </c>
    </row>
    <row r="206" spans="1:12" x14ac:dyDescent="0.25">
      <c r="A206" s="83" t="s">
        <v>11</v>
      </c>
      <c r="B206" s="16">
        <v>2</v>
      </c>
      <c r="C206" s="79" t="s">
        <v>840</v>
      </c>
      <c r="D206" s="22" t="s">
        <v>529</v>
      </c>
      <c r="E206" s="80">
        <v>46056</v>
      </c>
      <c r="F206" t="s">
        <v>316</v>
      </c>
      <c r="G206" s="28" t="s">
        <v>23</v>
      </c>
      <c r="H206" t="s">
        <v>332</v>
      </c>
      <c r="I206" s="23">
        <v>6117860</v>
      </c>
      <c r="J206" s="23">
        <v>0</v>
      </c>
      <c r="K206" s="23">
        <v>489428.8</v>
      </c>
      <c r="L206" s="23">
        <v>6607288.7999999998</v>
      </c>
    </row>
    <row r="207" spans="1:12" x14ac:dyDescent="0.25">
      <c r="A207" s="83" t="s">
        <v>11</v>
      </c>
      <c r="B207" s="16">
        <v>2</v>
      </c>
      <c r="C207" s="79" t="s">
        <v>841</v>
      </c>
      <c r="D207" s="22" t="s">
        <v>530</v>
      </c>
      <c r="E207" s="80">
        <v>46056</v>
      </c>
      <c r="F207" t="s">
        <v>316</v>
      </c>
      <c r="G207" s="28" t="s">
        <v>23</v>
      </c>
      <c r="H207" t="s">
        <v>329</v>
      </c>
      <c r="I207" s="23">
        <v>476730</v>
      </c>
      <c r="J207" s="23">
        <v>0</v>
      </c>
      <c r="K207" s="23">
        <v>38138.400000000001</v>
      </c>
      <c r="L207" s="23">
        <v>514868.4</v>
      </c>
    </row>
    <row r="208" spans="1:12" x14ac:dyDescent="0.25">
      <c r="A208" s="83" t="s">
        <v>11</v>
      </c>
      <c r="B208" s="16">
        <v>2</v>
      </c>
      <c r="C208" s="79" t="s">
        <v>842</v>
      </c>
      <c r="D208" s="22" t="s">
        <v>531</v>
      </c>
      <c r="E208" s="80">
        <v>46056</v>
      </c>
      <c r="F208" t="s">
        <v>316</v>
      </c>
      <c r="G208" s="28" t="s">
        <v>23</v>
      </c>
      <c r="H208" t="s">
        <v>336</v>
      </c>
      <c r="I208" s="23">
        <v>1473750</v>
      </c>
      <c r="J208" s="23">
        <v>0</v>
      </c>
      <c r="K208" s="23">
        <v>117900</v>
      </c>
      <c r="L208" s="23">
        <v>1591650</v>
      </c>
    </row>
    <row r="209" spans="1:12" x14ac:dyDescent="0.25">
      <c r="A209" s="83" t="s">
        <v>11</v>
      </c>
      <c r="B209" s="16">
        <v>2</v>
      </c>
      <c r="C209" s="79" t="s">
        <v>843</v>
      </c>
      <c r="D209" s="22" t="s">
        <v>532</v>
      </c>
      <c r="E209" s="80">
        <v>46056</v>
      </c>
      <c r="F209" t="s">
        <v>316</v>
      </c>
      <c r="G209" s="28" t="s">
        <v>23</v>
      </c>
      <c r="H209" t="s">
        <v>42</v>
      </c>
      <c r="I209" s="23">
        <v>7452630</v>
      </c>
      <c r="J209" s="23">
        <v>0</v>
      </c>
      <c r="K209" s="23">
        <v>596210.4</v>
      </c>
      <c r="L209" s="23">
        <v>8048840.4000000004</v>
      </c>
    </row>
    <row r="210" spans="1:12" x14ac:dyDescent="0.25">
      <c r="A210" s="83" t="s">
        <v>11</v>
      </c>
      <c r="B210" s="16">
        <v>2</v>
      </c>
      <c r="C210" s="79" t="s">
        <v>844</v>
      </c>
      <c r="D210" s="22" t="s">
        <v>533</v>
      </c>
      <c r="E210" s="80">
        <v>46056</v>
      </c>
      <c r="F210" t="s">
        <v>316</v>
      </c>
      <c r="G210" s="28" t="s">
        <v>23</v>
      </c>
      <c r="H210" t="s">
        <v>321</v>
      </c>
      <c r="I210" s="23">
        <v>887378</v>
      </c>
      <c r="J210" s="23">
        <v>0</v>
      </c>
      <c r="K210" s="23">
        <v>70990.240000000005</v>
      </c>
      <c r="L210" s="23">
        <v>958368.24</v>
      </c>
    </row>
    <row r="211" spans="1:12" x14ac:dyDescent="0.25">
      <c r="A211" s="83" t="s">
        <v>11</v>
      </c>
      <c r="B211" s="16">
        <v>2</v>
      </c>
      <c r="C211" s="79" t="s">
        <v>845</v>
      </c>
      <c r="D211" s="22" t="s">
        <v>534</v>
      </c>
      <c r="E211" s="80">
        <v>46056</v>
      </c>
      <c r="F211" t="s">
        <v>316</v>
      </c>
      <c r="G211" s="28" t="s">
        <v>23</v>
      </c>
      <c r="H211" t="s">
        <v>322</v>
      </c>
      <c r="I211" s="23">
        <v>1006860</v>
      </c>
      <c r="J211" s="23">
        <v>0</v>
      </c>
      <c r="K211" s="23">
        <v>80548.800000000003</v>
      </c>
      <c r="L211" s="23">
        <v>1087408.8</v>
      </c>
    </row>
    <row r="212" spans="1:12" x14ac:dyDescent="0.25">
      <c r="A212" s="83" t="s">
        <v>11</v>
      </c>
      <c r="B212" s="16">
        <v>2</v>
      </c>
      <c r="C212" s="79" t="s">
        <v>846</v>
      </c>
      <c r="D212" s="22" t="s">
        <v>535</v>
      </c>
      <c r="E212" s="80">
        <v>46057</v>
      </c>
      <c r="F212" t="s">
        <v>316</v>
      </c>
      <c r="G212" s="28" t="s">
        <v>23</v>
      </c>
      <c r="H212" t="s">
        <v>46</v>
      </c>
      <c r="I212" s="23">
        <v>2125615</v>
      </c>
      <c r="J212" s="23">
        <v>0</v>
      </c>
      <c r="K212" s="23">
        <v>170049.2</v>
      </c>
      <c r="L212" s="23">
        <v>2295664.2000000002</v>
      </c>
    </row>
    <row r="213" spans="1:12" x14ac:dyDescent="0.25">
      <c r="A213" s="83" t="s">
        <v>11</v>
      </c>
      <c r="B213" s="16">
        <v>2</v>
      </c>
      <c r="C213" s="79" t="s">
        <v>847</v>
      </c>
      <c r="D213" s="22" t="s">
        <v>536</v>
      </c>
      <c r="E213" s="80">
        <v>46057</v>
      </c>
      <c r="F213" t="s">
        <v>316</v>
      </c>
      <c r="G213" s="28" t="s">
        <v>23</v>
      </c>
      <c r="H213" t="s">
        <v>42</v>
      </c>
      <c r="I213" s="23">
        <v>5979420</v>
      </c>
      <c r="J213" s="23">
        <v>0</v>
      </c>
      <c r="K213" s="23">
        <v>478353.60000000003</v>
      </c>
      <c r="L213" s="23">
        <v>6457773.5999999996</v>
      </c>
    </row>
    <row r="214" spans="1:12" x14ac:dyDescent="0.25">
      <c r="A214" s="83" t="s">
        <v>11</v>
      </c>
      <c r="B214" s="16">
        <v>2</v>
      </c>
      <c r="C214" s="79" t="s">
        <v>848</v>
      </c>
      <c r="D214" s="22" t="s">
        <v>537</v>
      </c>
      <c r="E214" s="80">
        <v>46057</v>
      </c>
      <c r="F214" t="s">
        <v>316</v>
      </c>
      <c r="G214" s="28" t="s">
        <v>23</v>
      </c>
      <c r="H214" t="s">
        <v>35</v>
      </c>
      <c r="I214" s="23">
        <v>3718060</v>
      </c>
      <c r="J214" s="23">
        <v>0</v>
      </c>
      <c r="K214" s="23">
        <v>297444.8</v>
      </c>
      <c r="L214" s="23">
        <v>4015504.8</v>
      </c>
    </row>
    <row r="215" spans="1:12" x14ac:dyDescent="0.25">
      <c r="A215" s="83" t="s">
        <v>11</v>
      </c>
      <c r="B215" s="16">
        <v>2</v>
      </c>
      <c r="C215" s="79" t="s">
        <v>849</v>
      </c>
      <c r="D215" s="22" t="s">
        <v>538</v>
      </c>
      <c r="E215" s="80">
        <v>46057</v>
      </c>
      <c r="F215" t="s">
        <v>316</v>
      </c>
      <c r="G215" s="28" t="s">
        <v>23</v>
      </c>
      <c r="H215" t="s">
        <v>30</v>
      </c>
      <c r="I215" s="23">
        <v>5083830</v>
      </c>
      <c r="J215" s="23">
        <v>0</v>
      </c>
      <c r="K215" s="23">
        <v>406706.4</v>
      </c>
      <c r="L215" s="23">
        <v>5490536.4000000004</v>
      </c>
    </row>
    <row r="216" spans="1:12" x14ac:dyDescent="0.25">
      <c r="A216" s="83" t="s">
        <v>11</v>
      </c>
      <c r="B216" s="16">
        <v>2</v>
      </c>
      <c r="C216" s="79" t="s">
        <v>850</v>
      </c>
      <c r="D216" s="22" t="s">
        <v>539</v>
      </c>
      <c r="E216" s="80">
        <v>46057</v>
      </c>
      <c r="F216" t="s">
        <v>316</v>
      </c>
      <c r="G216" s="28" t="s">
        <v>23</v>
      </c>
      <c r="H216" t="s">
        <v>43</v>
      </c>
      <c r="I216" s="23">
        <v>2949405</v>
      </c>
      <c r="J216" s="23">
        <v>0</v>
      </c>
      <c r="K216" s="23">
        <v>235952.4</v>
      </c>
      <c r="L216" s="23">
        <v>3185357.4</v>
      </c>
    </row>
    <row r="217" spans="1:12" x14ac:dyDescent="0.25">
      <c r="A217" s="83" t="s">
        <v>11</v>
      </c>
      <c r="B217" s="16">
        <v>2</v>
      </c>
      <c r="C217" s="79" t="s">
        <v>851</v>
      </c>
      <c r="D217" s="22" t="s">
        <v>540</v>
      </c>
      <c r="E217" s="80">
        <v>46057</v>
      </c>
      <c r="F217" t="s">
        <v>316</v>
      </c>
      <c r="G217" s="28" t="s">
        <v>23</v>
      </c>
      <c r="H217" t="s">
        <v>40</v>
      </c>
      <c r="I217" s="23">
        <v>25893170</v>
      </c>
      <c r="J217" s="23">
        <v>0</v>
      </c>
      <c r="K217" s="23">
        <v>2071453.6</v>
      </c>
      <c r="L217" s="23">
        <v>27964623.600000001</v>
      </c>
    </row>
    <row r="218" spans="1:12" x14ac:dyDescent="0.25">
      <c r="A218" s="83" t="s">
        <v>11</v>
      </c>
      <c r="B218" s="16">
        <v>2</v>
      </c>
      <c r="C218" s="79" t="s">
        <v>852</v>
      </c>
      <c r="D218" s="22" t="s">
        <v>541</v>
      </c>
      <c r="E218" s="80">
        <v>46057</v>
      </c>
      <c r="F218" t="s">
        <v>316</v>
      </c>
      <c r="G218" s="28" t="s">
        <v>23</v>
      </c>
      <c r="H218" t="s">
        <v>39</v>
      </c>
      <c r="I218" s="23">
        <v>1994040</v>
      </c>
      <c r="J218" s="23">
        <v>0</v>
      </c>
      <c r="K218" s="23">
        <v>159523.20000000001</v>
      </c>
      <c r="L218" s="23">
        <v>2153563.2000000002</v>
      </c>
    </row>
    <row r="219" spans="1:12" x14ac:dyDescent="0.25">
      <c r="A219" s="83" t="s">
        <v>11</v>
      </c>
      <c r="B219" s="16">
        <v>2</v>
      </c>
      <c r="C219" s="79" t="s">
        <v>853</v>
      </c>
      <c r="D219" s="22" t="s">
        <v>542</v>
      </c>
      <c r="E219" s="80">
        <v>46057</v>
      </c>
      <c r="F219" t="s">
        <v>316</v>
      </c>
      <c r="G219" s="28" t="s">
        <v>23</v>
      </c>
      <c r="H219" t="s">
        <v>36</v>
      </c>
      <c r="I219" s="23">
        <v>4464121</v>
      </c>
      <c r="J219" s="23">
        <v>0</v>
      </c>
      <c r="K219" s="23">
        <v>357129.68</v>
      </c>
      <c r="L219" s="23">
        <v>4821250.68</v>
      </c>
    </row>
    <row r="220" spans="1:12" x14ac:dyDescent="0.25">
      <c r="A220" s="83" t="s">
        <v>11</v>
      </c>
      <c r="B220" s="16">
        <v>2</v>
      </c>
      <c r="C220" s="79" t="s">
        <v>854</v>
      </c>
      <c r="D220" s="22" t="s">
        <v>543</v>
      </c>
      <c r="E220" s="80">
        <v>46057</v>
      </c>
      <c r="F220" t="s">
        <v>316</v>
      </c>
      <c r="G220" s="28" t="s">
        <v>23</v>
      </c>
      <c r="H220" t="s">
        <v>78</v>
      </c>
      <c r="I220" s="23">
        <v>4662252</v>
      </c>
      <c r="J220" s="23">
        <v>0</v>
      </c>
      <c r="K220" s="23">
        <v>372980.16000000003</v>
      </c>
      <c r="L220" s="23">
        <v>5035232.16</v>
      </c>
    </row>
    <row r="221" spans="1:12" x14ac:dyDescent="0.25">
      <c r="A221" s="83" t="s">
        <v>11</v>
      </c>
      <c r="B221" s="16">
        <v>2</v>
      </c>
      <c r="C221" s="79" t="s">
        <v>855</v>
      </c>
      <c r="D221" s="22" t="s">
        <v>544</v>
      </c>
      <c r="E221" s="80">
        <v>46057</v>
      </c>
      <c r="F221" t="s">
        <v>316</v>
      </c>
      <c r="G221" s="28" t="s">
        <v>23</v>
      </c>
      <c r="H221" t="s">
        <v>35</v>
      </c>
      <c r="I221" s="23">
        <v>1809017</v>
      </c>
      <c r="J221" s="23">
        <v>0</v>
      </c>
      <c r="K221" s="23">
        <v>144721.36000000002</v>
      </c>
      <c r="L221" s="23">
        <v>1953738.36</v>
      </c>
    </row>
    <row r="222" spans="1:12" x14ac:dyDescent="0.25">
      <c r="A222" s="83" t="s">
        <v>11</v>
      </c>
      <c r="B222" s="16">
        <v>2</v>
      </c>
      <c r="C222" s="79" t="s">
        <v>856</v>
      </c>
      <c r="D222" s="22" t="s">
        <v>545</v>
      </c>
      <c r="E222" s="80">
        <v>46057</v>
      </c>
      <c r="F222" t="s">
        <v>316</v>
      </c>
      <c r="G222" s="28" t="s">
        <v>23</v>
      </c>
      <c r="H222" t="s">
        <v>41</v>
      </c>
      <c r="I222" s="23">
        <v>2887603</v>
      </c>
      <c r="J222" s="23">
        <v>0</v>
      </c>
      <c r="K222" s="23">
        <v>231008.24</v>
      </c>
      <c r="L222" s="23">
        <v>3118611.24</v>
      </c>
    </row>
    <row r="223" spans="1:12" x14ac:dyDescent="0.25">
      <c r="A223" s="83" t="s">
        <v>11</v>
      </c>
      <c r="B223" s="16">
        <v>2</v>
      </c>
      <c r="C223" s="79" t="s">
        <v>857</v>
      </c>
      <c r="D223" s="22" t="s">
        <v>546</v>
      </c>
      <c r="E223" s="80">
        <v>46057</v>
      </c>
      <c r="F223" t="s">
        <v>316</v>
      </c>
      <c r="G223" s="28" t="s">
        <v>23</v>
      </c>
      <c r="H223" t="s">
        <v>32</v>
      </c>
      <c r="I223" s="23">
        <v>2331448</v>
      </c>
      <c r="J223" s="23">
        <v>0</v>
      </c>
      <c r="K223" s="23">
        <v>186515.84</v>
      </c>
      <c r="L223" s="23">
        <v>2517963.84</v>
      </c>
    </row>
    <row r="224" spans="1:12" x14ac:dyDescent="0.25">
      <c r="A224" s="83" t="s">
        <v>11</v>
      </c>
      <c r="B224" s="16">
        <v>2</v>
      </c>
      <c r="C224" s="79" t="s">
        <v>858</v>
      </c>
      <c r="D224" s="22" t="s">
        <v>547</v>
      </c>
      <c r="E224" s="80">
        <v>46057</v>
      </c>
      <c r="F224" t="s">
        <v>316</v>
      </c>
      <c r="G224" s="28" t="s">
        <v>23</v>
      </c>
      <c r="H224" t="s">
        <v>26</v>
      </c>
      <c r="I224" s="23">
        <v>4317835</v>
      </c>
      <c r="J224" s="23">
        <v>0</v>
      </c>
      <c r="K224" s="23">
        <v>345426.8</v>
      </c>
      <c r="L224" s="23">
        <v>4663261.8</v>
      </c>
    </row>
    <row r="225" spans="1:12" x14ac:dyDescent="0.25">
      <c r="A225" s="83" t="s">
        <v>11</v>
      </c>
      <c r="B225" s="16">
        <v>2</v>
      </c>
      <c r="C225" s="79" t="s">
        <v>859</v>
      </c>
      <c r="D225" s="22" t="s">
        <v>548</v>
      </c>
      <c r="E225" s="80">
        <v>46057</v>
      </c>
      <c r="F225" t="s">
        <v>316</v>
      </c>
      <c r="G225" s="28" t="s">
        <v>23</v>
      </c>
      <c r="H225" t="s">
        <v>322</v>
      </c>
      <c r="I225" s="23">
        <v>6975900</v>
      </c>
      <c r="J225" s="23">
        <v>0</v>
      </c>
      <c r="K225" s="23">
        <v>558072</v>
      </c>
      <c r="L225" s="23">
        <v>7533972</v>
      </c>
    </row>
    <row r="226" spans="1:12" x14ac:dyDescent="0.25">
      <c r="A226" s="83" t="s">
        <v>11</v>
      </c>
      <c r="B226" s="16">
        <v>2</v>
      </c>
      <c r="C226" s="79" t="s">
        <v>860</v>
      </c>
      <c r="D226" s="22" t="s">
        <v>549</v>
      </c>
      <c r="E226" s="80">
        <v>46057</v>
      </c>
      <c r="F226" t="s">
        <v>316</v>
      </c>
      <c r="G226" s="28" t="s">
        <v>23</v>
      </c>
      <c r="H226" t="s">
        <v>48</v>
      </c>
      <c r="I226" s="23">
        <v>8266270</v>
      </c>
      <c r="J226" s="23">
        <v>0</v>
      </c>
      <c r="K226" s="23">
        <v>661301.6</v>
      </c>
      <c r="L226" s="23">
        <v>8927571.5999999996</v>
      </c>
    </row>
    <row r="227" spans="1:12" x14ac:dyDescent="0.25">
      <c r="A227" s="83" t="s">
        <v>11</v>
      </c>
      <c r="B227" s="16">
        <v>2</v>
      </c>
      <c r="C227" s="79" t="s">
        <v>861</v>
      </c>
      <c r="D227" s="22" t="s">
        <v>550</v>
      </c>
      <c r="E227" s="80">
        <v>46057</v>
      </c>
      <c r="F227" t="s">
        <v>316</v>
      </c>
      <c r="G227" s="28" t="s">
        <v>23</v>
      </c>
      <c r="H227" t="s">
        <v>323</v>
      </c>
      <c r="I227" s="23">
        <v>2690712</v>
      </c>
      <c r="J227" s="23">
        <v>0</v>
      </c>
      <c r="K227" s="23">
        <v>215256.95999999999</v>
      </c>
      <c r="L227" s="23">
        <v>2905968.96</v>
      </c>
    </row>
    <row r="228" spans="1:12" x14ac:dyDescent="0.25">
      <c r="A228" s="83" t="s">
        <v>11</v>
      </c>
      <c r="B228" s="16">
        <v>2</v>
      </c>
      <c r="C228" s="79" t="s">
        <v>862</v>
      </c>
      <c r="D228" s="22" t="s">
        <v>551</v>
      </c>
      <c r="E228" s="80">
        <v>46058</v>
      </c>
      <c r="F228" t="s">
        <v>316</v>
      </c>
      <c r="G228" s="28" t="s">
        <v>23</v>
      </c>
      <c r="H228" t="s">
        <v>29</v>
      </c>
      <c r="I228" s="23">
        <v>1395180</v>
      </c>
      <c r="J228" s="23">
        <v>0</v>
      </c>
      <c r="K228" s="23">
        <v>111614.40000000001</v>
      </c>
      <c r="L228" s="23">
        <v>1506794.4</v>
      </c>
    </row>
    <row r="229" spans="1:12" x14ac:dyDescent="0.25">
      <c r="A229" s="83" t="s">
        <v>11</v>
      </c>
      <c r="B229" s="16">
        <v>2</v>
      </c>
      <c r="C229" s="79" t="s">
        <v>863</v>
      </c>
      <c r="D229" s="22" t="s">
        <v>552</v>
      </c>
      <c r="E229" s="80">
        <v>46058</v>
      </c>
      <c r="F229" t="s">
        <v>316</v>
      </c>
      <c r="G229" s="28" t="s">
        <v>23</v>
      </c>
      <c r="H229" t="s">
        <v>33</v>
      </c>
      <c r="I229" s="23">
        <v>26626360</v>
      </c>
      <c r="J229" s="23">
        <v>0</v>
      </c>
      <c r="K229" s="23">
        <v>2130108.7999999998</v>
      </c>
      <c r="L229" s="23">
        <v>28756468.800000001</v>
      </c>
    </row>
    <row r="230" spans="1:12" x14ac:dyDescent="0.25">
      <c r="A230" s="83" t="s">
        <v>11</v>
      </c>
      <c r="B230" s="16">
        <v>2</v>
      </c>
      <c r="C230" s="79" t="s">
        <v>864</v>
      </c>
      <c r="D230" s="22" t="s">
        <v>553</v>
      </c>
      <c r="E230" s="80">
        <v>46058</v>
      </c>
      <c r="F230" t="s">
        <v>316</v>
      </c>
      <c r="G230" s="28" t="s">
        <v>23</v>
      </c>
      <c r="H230" t="s">
        <v>336</v>
      </c>
      <c r="I230" s="23">
        <v>3929190</v>
      </c>
      <c r="J230" s="23">
        <v>0</v>
      </c>
      <c r="K230" s="23">
        <v>314335.2</v>
      </c>
      <c r="L230" s="23">
        <v>4243525.2</v>
      </c>
    </row>
    <row r="231" spans="1:12" x14ac:dyDescent="0.25">
      <c r="A231" s="83" t="s">
        <v>11</v>
      </c>
      <c r="B231" s="16">
        <v>2</v>
      </c>
      <c r="C231" s="79" t="s">
        <v>865</v>
      </c>
      <c r="D231" s="22" t="s">
        <v>554</v>
      </c>
      <c r="E231" s="80">
        <v>46058</v>
      </c>
      <c r="F231" t="s">
        <v>316</v>
      </c>
      <c r="G231" s="28" t="s">
        <v>23</v>
      </c>
      <c r="H231" t="s">
        <v>447</v>
      </c>
      <c r="I231" s="23">
        <v>5083830</v>
      </c>
      <c r="J231" s="23">
        <v>0</v>
      </c>
      <c r="K231" s="23">
        <v>406706.4</v>
      </c>
      <c r="L231" s="23">
        <v>5490536.4000000004</v>
      </c>
    </row>
    <row r="232" spans="1:12" x14ac:dyDescent="0.25">
      <c r="A232" s="83" t="s">
        <v>11</v>
      </c>
      <c r="B232" s="16">
        <v>2</v>
      </c>
      <c r="C232" s="79" t="s">
        <v>866</v>
      </c>
      <c r="D232" s="22" t="s">
        <v>555</v>
      </c>
      <c r="E232" s="80">
        <v>46058</v>
      </c>
      <c r="F232" t="s">
        <v>316</v>
      </c>
      <c r="G232" s="28" t="s">
        <v>23</v>
      </c>
      <c r="H232" t="s">
        <v>327</v>
      </c>
      <c r="I232" s="23">
        <v>16753740</v>
      </c>
      <c r="J232" s="23">
        <v>0</v>
      </c>
      <c r="K232" s="23">
        <v>1340299.2</v>
      </c>
      <c r="L232" s="23">
        <v>18094039.199999999</v>
      </c>
    </row>
    <row r="233" spans="1:12" x14ac:dyDescent="0.25">
      <c r="A233" s="83" t="s">
        <v>11</v>
      </c>
      <c r="B233" s="16">
        <v>2</v>
      </c>
      <c r="C233" s="79" t="s">
        <v>867</v>
      </c>
      <c r="D233" s="22" t="s">
        <v>556</v>
      </c>
      <c r="E233" s="80">
        <v>46058</v>
      </c>
      <c r="F233" t="s">
        <v>316</v>
      </c>
      <c r="G233" s="28" t="s">
        <v>23</v>
      </c>
      <c r="H233" t="s">
        <v>26</v>
      </c>
      <c r="I233" s="23">
        <v>2149884</v>
      </c>
      <c r="J233" s="23">
        <v>0</v>
      </c>
      <c r="K233" s="23">
        <v>171990.72</v>
      </c>
      <c r="L233" s="23">
        <v>2321874.7200000002</v>
      </c>
    </row>
    <row r="234" spans="1:12" x14ac:dyDescent="0.25">
      <c r="A234" s="83" t="s">
        <v>11</v>
      </c>
      <c r="B234" s="16">
        <v>2</v>
      </c>
      <c r="C234" s="79" t="s">
        <v>868</v>
      </c>
      <c r="D234" s="22" t="s">
        <v>557</v>
      </c>
      <c r="E234" s="80">
        <v>46058</v>
      </c>
      <c r="F234" t="s">
        <v>316</v>
      </c>
      <c r="G234" s="28" t="s">
        <v>23</v>
      </c>
      <c r="H234" t="s">
        <v>448</v>
      </c>
      <c r="I234" s="23">
        <v>12923240</v>
      </c>
      <c r="J234" s="23">
        <v>0</v>
      </c>
      <c r="K234" s="23">
        <v>1033859.2000000001</v>
      </c>
      <c r="L234" s="23">
        <v>13957099.199999999</v>
      </c>
    </row>
    <row r="235" spans="1:12" x14ac:dyDescent="0.25">
      <c r="A235" s="83" t="s">
        <v>11</v>
      </c>
      <c r="B235" s="16">
        <v>2</v>
      </c>
      <c r="C235" s="79" t="s">
        <v>869</v>
      </c>
      <c r="D235" s="22" t="s">
        <v>558</v>
      </c>
      <c r="E235" s="80">
        <v>46058</v>
      </c>
      <c r="F235" t="s">
        <v>316</v>
      </c>
      <c r="G235" s="28" t="s">
        <v>23</v>
      </c>
      <c r="H235" t="s">
        <v>47</v>
      </c>
      <c r="I235" s="23">
        <v>1046385</v>
      </c>
      <c r="J235" s="23">
        <v>0</v>
      </c>
      <c r="K235" s="23">
        <v>83710.8</v>
      </c>
      <c r="L235" s="23">
        <v>1130095.8</v>
      </c>
    </row>
    <row r="236" spans="1:12" x14ac:dyDescent="0.25">
      <c r="A236" s="83" t="s">
        <v>11</v>
      </c>
      <c r="B236" s="16">
        <v>2</v>
      </c>
      <c r="C236" s="79" t="s">
        <v>870</v>
      </c>
      <c r="D236" s="22" t="s">
        <v>559</v>
      </c>
      <c r="E236" s="80">
        <v>46058</v>
      </c>
      <c r="F236" t="s">
        <v>316</v>
      </c>
      <c r="G236" s="28" t="s">
        <v>23</v>
      </c>
      <c r="H236" t="s">
        <v>329</v>
      </c>
      <c r="I236" s="23">
        <v>12478290</v>
      </c>
      <c r="J236" s="23">
        <v>0</v>
      </c>
      <c r="K236" s="23">
        <v>998263.20000000007</v>
      </c>
      <c r="L236" s="23">
        <v>13476553.199999999</v>
      </c>
    </row>
    <row r="237" spans="1:12" x14ac:dyDescent="0.25">
      <c r="A237" s="83" t="s">
        <v>11</v>
      </c>
      <c r="B237" s="16">
        <v>2</v>
      </c>
      <c r="C237" s="79" t="s">
        <v>871</v>
      </c>
      <c r="D237" s="22" t="s">
        <v>560</v>
      </c>
      <c r="E237" s="80">
        <v>46058</v>
      </c>
      <c r="F237" t="s">
        <v>316</v>
      </c>
      <c r="G237" s="28" t="s">
        <v>23</v>
      </c>
      <c r="H237" t="s">
        <v>82</v>
      </c>
      <c r="I237" s="23">
        <v>4018025</v>
      </c>
      <c r="J237" s="23">
        <v>0</v>
      </c>
      <c r="K237" s="23">
        <v>321442</v>
      </c>
      <c r="L237" s="23">
        <v>4339467</v>
      </c>
    </row>
    <row r="238" spans="1:12" x14ac:dyDescent="0.25">
      <c r="A238" s="83" t="s">
        <v>11</v>
      </c>
      <c r="B238" s="16">
        <v>2</v>
      </c>
      <c r="C238" s="79" t="s">
        <v>872</v>
      </c>
      <c r="D238" s="22" t="s">
        <v>561</v>
      </c>
      <c r="E238" s="80">
        <v>46058</v>
      </c>
      <c r="F238" t="s">
        <v>316</v>
      </c>
      <c r="G238" s="28" t="s">
        <v>23</v>
      </c>
      <c r="H238" t="s">
        <v>320</v>
      </c>
      <c r="I238" s="23">
        <v>1994040</v>
      </c>
      <c r="J238" s="23">
        <v>0</v>
      </c>
      <c r="K238" s="23">
        <v>159523.20000000001</v>
      </c>
      <c r="L238" s="23">
        <v>2153563.2000000002</v>
      </c>
    </row>
    <row r="239" spans="1:12" x14ac:dyDescent="0.25">
      <c r="A239" s="83" t="s">
        <v>11</v>
      </c>
      <c r="B239" s="16">
        <v>2</v>
      </c>
      <c r="C239" s="79" t="s">
        <v>873</v>
      </c>
      <c r="D239" s="22" t="s">
        <v>562</v>
      </c>
      <c r="E239" s="80">
        <v>46058</v>
      </c>
      <c r="F239" t="s">
        <v>316</v>
      </c>
      <c r="G239" s="28" t="s">
        <v>23</v>
      </c>
      <c r="H239" t="s">
        <v>31</v>
      </c>
      <c r="I239" s="23">
        <v>17262300</v>
      </c>
      <c r="J239" s="23">
        <v>0</v>
      </c>
      <c r="K239" s="23">
        <v>1380984</v>
      </c>
      <c r="L239" s="23">
        <v>18643284</v>
      </c>
    </row>
    <row r="240" spans="1:12" x14ac:dyDescent="0.25">
      <c r="A240" s="83" t="s">
        <v>11</v>
      </c>
      <c r="B240" s="16">
        <v>2</v>
      </c>
      <c r="C240" s="79" t="s">
        <v>874</v>
      </c>
      <c r="D240" s="22" t="s">
        <v>563</v>
      </c>
      <c r="E240" s="80">
        <v>46058</v>
      </c>
      <c r="F240" t="s">
        <v>316</v>
      </c>
      <c r="G240" s="28" t="s">
        <v>23</v>
      </c>
      <c r="H240" t="s">
        <v>445</v>
      </c>
      <c r="I240" s="23">
        <v>1046385</v>
      </c>
      <c r="J240" s="23">
        <v>0</v>
      </c>
      <c r="K240" s="23">
        <v>83710.8</v>
      </c>
      <c r="L240" s="23">
        <v>1130095.8</v>
      </c>
    </row>
    <row r="241" spans="1:12" x14ac:dyDescent="0.25">
      <c r="A241" s="83" t="s">
        <v>11</v>
      </c>
      <c r="B241" s="16">
        <v>2</v>
      </c>
      <c r="C241" s="79" t="s">
        <v>875</v>
      </c>
      <c r="D241" s="22" t="s">
        <v>564</v>
      </c>
      <c r="E241" s="80">
        <v>46058</v>
      </c>
      <c r="F241" t="s">
        <v>316</v>
      </c>
      <c r="G241" s="28" t="s">
        <v>23</v>
      </c>
      <c r="H241" t="s">
        <v>38</v>
      </c>
      <c r="I241" s="23">
        <v>2932170</v>
      </c>
      <c r="J241" s="23">
        <v>0</v>
      </c>
      <c r="K241" s="23">
        <v>234573.6</v>
      </c>
      <c r="L241" s="23">
        <v>3166743.6</v>
      </c>
    </row>
    <row r="242" spans="1:12" x14ac:dyDescent="0.25">
      <c r="A242" s="83" t="s">
        <v>11</v>
      </c>
      <c r="B242" s="16">
        <v>2</v>
      </c>
      <c r="C242" s="79" t="s">
        <v>876</v>
      </c>
      <c r="D242" s="22" t="s">
        <v>565</v>
      </c>
      <c r="E242" s="80">
        <v>46058</v>
      </c>
      <c r="F242" t="s">
        <v>316</v>
      </c>
      <c r="G242" s="28" t="s">
        <v>23</v>
      </c>
      <c r="H242" t="s">
        <v>331</v>
      </c>
      <c r="I242" s="23">
        <v>6804020</v>
      </c>
      <c r="J242" s="23">
        <v>0</v>
      </c>
      <c r="K242" s="23">
        <v>544321.6</v>
      </c>
      <c r="L242" s="23">
        <v>7348341.5999999996</v>
      </c>
    </row>
    <row r="243" spans="1:12" x14ac:dyDescent="0.25">
      <c r="A243" s="83" t="s">
        <v>11</v>
      </c>
      <c r="B243" s="16">
        <v>2</v>
      </c>
      <c r="C243" s="79" t="s">
        <v>877</v>
      </c>
      <c r="D243" s="22" t="s">
        <v>566</v>
      </c>
      <c r="E243" s="80">
        <v>46058</v>
      </c>
      <c r="F243" t="s">
        <v>316</v>
      </c>
      <c r="G243" s="28" t="s">
        <v>23</v>
      </c>
      <c r="H243" t="s">
        <v>32</v>
      </c>
      <c r="I243" s="23">
        <v>3039008</v>
      </c>
      <c r="J243" s="23">
        <v>0</v>
      </c>
      <c r="K243" s="23">
        <v>243120.64000000001</v>
      </c>
      <c r="L243" s="23">
        <v>3282128.64</v>
      </c>
    </row>
    <row r="244" spans="1:12" x14ac:dyDescent="0.25">
      <c r="A244" s="83" t="s">
        <v>11</v>
      </c>
      <c r="B244" s="16">
        <v>2</v>
      </c>
      <c r="C244" s="79" t="s">
        <v>878</v>
      </c>
      <c r="D244" s="22" t="s">
        <v>567</v>
      </c>
      <c r="E244" s="80">
        <v>46058</v>
      </c>
      <c r="F244" t="s">
        <v>316</v>
      </c>
      <c r="G244" s="28" t="s">
        <v>23</v>
      </c>
      <c r="H244" t="s">
        <v>48</v>
      </c>
      <c r="I244" s="23">
        <v>11185560</v>
      </c>
      <c r="J244" s="23">
        <v>0</v>
      </c>
      <c r="K244" s="23">
        <v>894844.8</v>
      </c>
      <c r="L244" s="23">
        <v>12080404.800000001</v>
      </c>
    </row>
    <row r="245" spans="1:12" x14ac:dyDescent="0.25">
      <c r="A245" s="83" t="s">
        <v>11</v>
      </c>
      <c r="B245" s="16">
        <v>2</v>
      </c>
      <c r="C245" s="79" t="s">
        <v>879</v>
      </c>
      <c r="D245" s="22" t="s">
        <v>568</v>
      </c>
      <c r="E245" s="80">
        <v>46058</v>
      </c>
      <c r="F245" t="s">
        <v>316</v>
      </c>
      <c r="G245" s="28" t="s">
        <v>23</v>
      </c>
      <c r="H245" t="s">
        <v>49</v>
      </c>
      <c r="I245" s="23">
        <v>3433548</v>
      </c>
      <c r="J245" s="23">
        <v>0</v>
      </c>
      <c r="K245" s="23">
        <v>274683.84000000003</v>
      </c>
      <c r="L245" s="23">
        <v>3708231.84</v>
      </c>
    </row>
    <row r="246" spans="1:12" x14ac:dyDescent="0.25">
      <c r="A246" s="83" t="s">
        <v>11</v>
      </c>
      <c r="B246" s="16">
        <v>2</v>
      </c>
      <c r="C246" s="79" t="s">
        <v>880</v>
      </c>
      <c r="D246" s="22" t="s">
        <v>569</v>
      </c>
      <c r="E246" s="80">
        <v>46058</v>
      </c>
      <c r="F246" t="s">
        <v>316</v>
      </c>
      <c r="G246" s="28" t="s">
        <v>23</v>
      </c>
      <c r="H246" t="s">
        <v>330</v>
      </c>
      <c r="I246" s="23">
        <v>2339400</v>
      </c>
      <c r="J246" s="23">
        <v>0</v>
      </c>
      <c r="K246" s="23">
        <v>187152</v>
      </c>
      <c r="L246" s="23">
        <v>2526552</v>
      </c>
    </row>
    <row r="247" spans="1:12" x14ac:dyDescent="0.25">
      <c r="A247" s="83" t="s">
        <v>11</v>
      </c>
      <c r="B247" s="16">
        <v>2</v>
      </c>
      <c r="C247" s="79" t="s">
        <v>881</v>
      </c>
      <c r="D247" s="22" t="s">
        <v>570</v>
      </c>
      <c r="E247" s="80">
        <v>46059</v>
      </c>
      <c r="F247" t="s">
        <v>316</v>
      </c>
      <c r="G247" s="28" t="s">
        <v>23</v>
      </c>
      <c r="H247" t="s">
        <v>25</v>
      </c>
      <c r="I247" s="23">
        <v>24690700</v>
      </c>
      <c r="J247" s="23">
        <v>0</v>
      </c>
      <c r="K247" s="23">
        <v>1975256</v>
      </c>
      <c r="L247" s="23">
        <v>26665956</v>
      </c>
    </row>
    <row r="248" spans="1:12" x14ac:dyDescent="0.25">
      <c r="A248" s="83" t="s">
        <v>11</v>
      </c>
      <c r="B248" s="16">
        <v>2</v>
      </c>
      <c r="C248" s="79" t="s">
        <v>882</v>
      </c>
      <c r="D248" s="22" t="s">
        <v>571</v>
      </c>
      <c r="E248" s="80">
        <v>46059</v>
      </c>
      <c r="F248" t="s">
        <v>316</v>
      </c>
      <c r="G248" s="28" t="s">
        <v>23</v>
      </c>
      <c r="H248" t="s">
        <v>323</v>
      </c>
      <c r="I248" s="23">
        <v>2432109</v>
      </c>
      <c r="J248" s="23">
        <v>0</v>
      </c>
      <c r="K248" s="23">
        <v>194568.72</v>
      </c>
      <c r="L248" s="23">
        <v>2626677.7200000002</v>
      </c>
    </row>
    <row r="249" spans="1:12" x14ac:dyDescent="0.25">
      <c r="A249" s="83" t="s">
        <v>11</v>
      </c>
      <c r="B249" s="16">
        <v>2</v>
      </c>
      <c r="C249" s="79" t="s">
        <v>883</v>
      </c>
      <c r="D249" s="22" t="s">
        <v>572</v>
      </c>
      <c r="E249" s="80">
        <v>46059</v>
      </c>
      <c r="F249" t="s">
        <v>316</v>
      </c>
      <c r="G249" s="28" t="s">
        <v>23</v>
      </c>
      <c r="H249" t="s">
        <v>318</v>
      </c>
      <c r="I249" s="23">
        <v>4025300</v>
      </c>
      <c r="J249" s="23">
        <v>0</v>
      </c>
      <c r="K249" s="23">
        <v>322024</v>
      </c>
      <c r="L249" s="23">
        <v>4347324</v>
      </c>
    </row>
    <row r="250" spans="1:12" x14ac:dyDescent="0.25">
      <c r="A250" s="83" t="s">
        <v>11</v>
      </c>
      <c r="B250" s="16">
        <v>2</v>
      </c>
      <c r="C250" s="79" t="s">
        <v>884</v>
      </c>
      <c r="D250" s="22" t="s">
        <v>573</v>
      </c>
      <c r="E250" s="80">
        <v>46060</v>
      </c>
      <c r="F250" t="s">
        <v>316</v>
      </c>
      <c r="G250" s="28" t="s">
        <v>23</v>
      </c>
      <c r="H250" t="s">
        <v>41</v>
      </c>
      <c r="I250" s="23">
        <v>1466743</v>
      </c>
      <c r="J250" s="23">
        <v>0</v>
      </c>
      <c r="K250" s="23">
        <v>117339.44</v>
      </c>
      <c r="L250" s="23">
        <v>1584082.44</v>
      </c>
    </row>
    <row r="251" spans="1:12" x14ac:dyDescent="0.25">
      <c r="A251" s="83" t="s">
        <v>11</v>
      </c>
      <c r="B251" s="16">
        <v>2</v>
      </c>
      <c r="C251" s="79" t="s">
        <v>885</v>
      </c>
      <c r="D251" s="22" t="s">
        <v>574</v>
      </c>
      <c r="E251" s="80">
        <v>46060</v>
      </c>
      <c r="F251" t="s">
        <v>316</v>
      </c>
      <c r="G251" s="28" t="s">
        <v>23</v>
      </c>
      <c r="H251" t="s">
        <v>333</v>
      </c>
      <c r="I251" s="23">
        <v>14799250</v>
      </c>
      <c r="J251" s="23">
        <v>0</v>
      </c>
      <c r="K251" s="23">
        <v>1183940</v>
      </c>
      <c r="L251" s="23">
        <v>15983190</v>
      </c>
    </row>
    <row r="252" spans="1:12" x14ac:dyDescent="0.25">
      <c r="A252" s="83" t="s">
        <v>11</v>
      </c>
      <c r="B252" s="16">
        <v>2</v>
      </c>
      <c r="C252" s="79" t="s">
        <v>886</v>
      </c>
      <c r="D252" s="22" t="s">
        <v>575</v>
      </c>
      <c r="E252" s="80">
        <v>46060</v>
      </c>
      <c r="F252" t="s">
        <v>316</v>
      </c>
      <c r="G252" s="28" t="s">
        <v>23</v>
      </c>
      <c r="H252" t="s">
        <v>325</v>
      </c>
      <c r="I252" s="23">
        <v>2980386</v>
      </c>
      <c r="J252" s="23">
        <v>0</v>
      </c>
      <c r="K252" s="23">
        <v>238430.88</v>
      </c>
      <c r="L252" s="23">
        <v>3218816.88</v>
      </c>
    </row>
    <row r="253" spans="1:12" x14ac:dyDescent="0.25">
      <c r="A253" s="83" t="s">
        <v>11</v>
      </c>
      <c r="B253" s="16">
        <v>2</v>
      </c>
      <c r="C253" s="79" t="s">
        <v>887</v>
      </c>
      <c r="D253" s="22" t="s">
        <v>576</v>
      </c>
      <c r="E253" s="80">
        <v>46060</v>
      </c>
      <c r="F253" t="s">
        <v>316</v>
      </c>
      <c r="G253" s="28" t="s">
        <v>23</v>
      </c>
      <c r="H253" t="s">
        <v>331</v>
      </c>
      <c r="I253" s="23">
        <v>1060260</v>
      </c>
      <c r="J253" s="23">
        <v>0</v>
      </c>
      <c r="K253" s="23">
        <v>84820.800000000003</v>
      </c>
      <c r="L253" s="23">
        <v>1145080.8</v>
      </c>
    </row>
    <row r="254" spans="1:12" x14ac:dyDescent="0.25">
      <c r="A254" s="83" t="s">
        <v>11</v>
      </c>
      <c r="B254" s="16">
        <v>2</v>
      </c>
      <c r="C254" s="79" t="s">
        <v>888</v>
      </c>
      <c r="D254" s="22" t="s">
        <v>577</v>
      </c>
      <c r="E254" s="80">
        <v>46060</v>
      </c>
      <c r="F254" t="s">
        <v>316</v>
      </c>
      <c r="G254" s="28" t="s">
        <v>23</v>
      </c>
      <c r="H254" t="s">
        <v>333</v>
      </c>
      <c r="I254" s="23">
        <v>10500330</v>
      </c>
      <c r="J254" s="23">
        <v>0</v>
      </c>
      <c r="K254" s="23">
        <v>840026.4</v>
      </c>
      <c r="L254" s="23">
        <v>11340356.4</v>
      </c>
    </row>
    <row r="255" spans="1:12" x14ac:dyDescent="0.25">
      <c r="A255" s="83" t="s">
        <v>11</v>
      </c>
      <c r="B255" s="16">
        <v>2</v>
      </c>
      <c r="C255" s="79" t="s">
        <v>889</v>
      </c>
      <c r="D255" s="22" t="s">
        <v>578</v>
      </c>
      <c r="E255" s="80">
        <v>46060</v>
      </c>
      <c r="F255" t="s">
        <v>316</v>
      </c>
      <c r="G255" s="28" t="s">
        <v>23</v>
      </c>
      <c r="H255" t="s">
        <v>44</v>
      </c>
      <c r="I255" s="23">
        <v>1971213</v>
      </c>
      <c r="J255" s="23">
        <v>0</v>
      </c>
      <c r="K255" s="23">
        <v>157697.04</v>
      </c>
      <c r="L255" s="23">
        <v>2128910.04</v>
      </c>
    </row>
    <row r="256" spans="1:12" x14ac:dyDescent="0.25">
      <c r="A256" s="83" t="s">
        <v>11</v>
      </c>
      <c r="B256" s="16">
        <v>2</v>
      </c>
      <c r="C256" s="79" t="s">
        <v>890</v>
      </c>
      <c r="D256" s="22" t="s">
        <v>579</v>
      </c>
      <c r="E256" s="80">
        <v>46060</v>
      </c>
      <c r="F256" t="s">
        <v>316</v>
      </c>
      <c r="G256" s="28" t="s">
        <v>23</v>
      </c>
      <c r="H256" t="s">
        <v>33</v>
      </c>
      <c r="I256" s="23">
        <v>11013720</v>
      </c>
      <c r="J256" s="23">
        <v>0</v>
      </c>
      <c r="K256" s="23">
        <v>881097.6</v>
      </c>
      <c r="L256" s="23">
        <v>11894817.6</v>
      </c>
    </row>
    <row r="257" spans="1:12" x14ac:dyDescent="0.25">
      <c r="A257" s="83" t="s">
        <v>11</v>
      </c>
      <c r="B257" s="16">
        <v>2</v>
      </c>
      <c r="C257" s="79" t="s">
        <v>891</v>
      </c>
      <c r="D257" s="22" t="s">
        <v>580</v>
      </c>
      <c r="E257" s="80">
        <v>46062</v>
      </c>
      <c r="F257" t="s">
        <v>316</v>
      </c>
      <c r="G257" s="28" t="s">
        <v>23</v>
      </c>
      <c r="H257" t="s">
        <v>328</v>
      </c>
      <c r="I257" s="23">
        <v>10565504</v>
      </c>
      <c r="J257" s="23">
        <v>0</v>
      </c>
      <c r="K257" s="23">
        <v>845240.32000000007</v>
      </c>
      <c r="L257" s="23">
        <v>11410744.32</v>
      </c>
    </row>
    <row r="258" spans="1:12" x14ac:dyDescent="0.25">
      <c r="A258" s="83" t="s">
        <v>11</v>
      </c>
      <c r="B258" s="16">
        <v>2</v>
      </c>
      <c r="C258" s="79" t="s">
        <v>892</v>
      </c>
      <c r="D258" s="22" t="s">
        <v>581</v>
      </c>
      <c r="E258" s="80">
        <v>46062</v>
      </c>
      <c r="F258" t="s">
        <v>316</v>
      </c>
      <c r="G258" s="28" t="s">
        <v>23</v>
      </c>
      <c r="H258" t="s">
        <v>32</v>
      </c>
      <c r="I258" s="23">
        <v>1350730</v>
      </c>
      <c r="J258" s="23">
        <v>0</v>
      </c>
      <c r="K258" s="23">
        <v>108058.40000000001</v>
      </c>
      <c r="L258" s="23">
        <v>1458788.4</v>
      </c>
    </row>
    <row r="259" spans="1:12" x14ac:dyDescent="0.25">
      <c r="A259" s="83" t="s">
        <v>11</v>
      </c>
      <c r="B259" s="16">
        <v>2</v>
      </c>
      <c r="C259" s="79" t="s">
        <v>893</v>
      </c>
      <c r="D259" s="22" t="s">
        <v>582</v>
      </c>
      <c r="E259" s="80">
        <v>46062</v>
      </c>
      <c r="F259" t="s">
        <v>316</v>
      </c>
      <c r="G259" s="28" t="s">
        <v>23</v>
      </c>
      <c r="H259" t="s">
        <v>28</v>
      </c>
      <c r="I259" s="23">
        <v>1175644</v>
      </c>
      <c r="J259" s="23">
        <v>0</v>
      </c>
      <c r="K259" s="23">
        <v>94051.520000000004</v>
      </c>
      <c r="L259" s="23">
        <v>1269695.52</v>
      </c>
    </row>
    <row r="260" spans="1:12" x14ac:dyDescent="0.25">
      <c r="A260" s="83" t="s">
        <v>11</v>
      </c>
      <c r="B260" s="16">
        <v>2</v>
      </c>
      <c r="C260" s="79" t="s">
        <v>894</v>
      </c>
      <c r="D260" s="22" t="s">
        <v>583</v>
      </c>
      <c r="E260" s="80">
        <v>46062</v>
      </c>
      <c r="F260" t="s">
        <v>316</v>
      </c>
      <c r="G260" s="28" t="s">
        <v>23</v>
      </c>
      <c r="H260" t="s">
        <v>27</v>
      </c>
      <c r="I260" s="23">
        <v>8969940</v>
      </c>
      <c r="J260" s="23">
        <v>0</v>
      </c>
      <c r="K260" s="23">
        <v>717595.20000000007</v>
      </c>
      <c r="L260" s="23">
        <v>9687535.1999999993</v>
      </c>
    </row>
    <row r="261" spans="1:12" x14ac:dyDescent="0.25">
      <c r="A261" s="83" t="s">
        <v>11</v>
      </c>
      <c r="B261" s="16">
        <v>2</v>
      </c>
      <c r="C261" s="79" t="s">
        <v>895</v>
      </c>
      <c r="D261" s="22" t="s">
        <v>584</v>
      </c>
      <c r="E261" s="80">
        <v>46062</v>
      </c>
      <c r="F261" t="s">
        <v>316</v>
      </c>
      <c r="G261" s="28" t="s">
        <v>23</v>
      </c>
      <c r="H261" t="s">
        <v>327</v>
      </c>
      <c r="I261" s="23">
        <v>7973460</v>
      </c>
      <c r="J261" s="23">
        <v>0</v>
      </c>
      <c r="K261" s="23">
        <v>637876.80000000005</v>
      </c>
      <c r="L261" s="23">
        <v>8611336.8000000007</v>
      </c>
    </row>
    <row r="262" spans="1:12" x14ac:dyDescent="0.25">
      <c r="A262" s="83" t="s">
        <v>11</v>
      </c>
      <c r="B262" s="16">
        <v>2</v>
      </c>
      <c r="C262" s="79" t="s">
        <v>896</v>
      </c>
      <c r="D262" s="22" t="s">
        <v>585</v>
      </c>
      <c r="E262" s="80">
        <v>46062</v>
      </c>
      <c r="F262" t="s">
        <v>316</v>
      </c>
      <c r="G262" s="28" t="s">
        <v>23</v>
      </c>
      <c r="H262" t="s">
        <v>35</v>
      </c>
      <c r="I262" s="23">
        <v>2400060</v>
      </c>
      <c r="J262" s="23">
        <v>0</v>
      </c>
      <c r="K262" s="23">
        <v>192004.80000000002</v>
      </c>
      <c r="L262" s="23">
        <v>2592064.7999999998</v>
      </c>
    </row>
    <row r="263" spans="1:12" x14ac:dyDescent="0.25">
      <c r="A263" s="83" t="s">
        <v>11</v>
      </c>
      <c r="B263" s="16">
        <v>2</v>
      </c>
      <c r="C263" s="79" t="s">
        <v>897</v>
      </c>
      <c r="D263" s="22" t="s">
        <v>586</v>
      </c>
      <c r="E263" s="80">
        <v>46062</v>
      </c>
      <c r="F263" t="s">
        <v>316</v>
      </c>
      <c r="G263" s="28" t="s">
        <v>23</v>
      </c>
      <c r="H263" t="s">
        <v>49</v>
      </c>
      <c r="I263" s="23">
        <v>2610636</v>
      </c>
      <c r="J263" s="23">
        <v>0</v>
      </c>
      <c r="K263" s="23">
        <v>208850.88</v>
      </c>
      <c r="L263" s="23">
        <v>2819486.88</v>
      </c>
    </row>
    <row r="264" spans="1:12" x14ac:dyDescent="0.25">
      <c r="A264" s="83" t="s">
        <v>11</v>
      </c>
      <c r="B264" s="16">
        <v>2</v>
      </c>
      <c r="C264" s="79" t="s">
        <v>898</v>
      </c>
      <c r="D264" s="22" t="s">
        <v>587</v>
      </c>
      <c r="E264" s="80">
        <v>46062</v>
      </c>
      <c r="F264" t="s">
        <v>316</v>
      </c>
      <c r="G264" s="28" t="s">
        <v>23</v>
      </c>
      <c r="H264" t="s">
        <v>334</v>
      </c>
      <c r="I264" s="23">
        <v>6552050</v>
      </c>
      <c r="J264" s="23">
        <v>0</v>
      </c>
      <c r="K264" s="23">
        <v>524164</v>
      </c>
      <c r="L264" s="23">
        <v>7076214</v>
      </c>
    </row>
    <row r="265" spans="1:12" x14ac:dyDescent="0.25">
      <c r="A265" s="83" t="s">
        <v>11</v>
      </c>
      <c r="B265" s="16">
        <v>2</v>
      </c>
      <c r="C265" s="79" t="s">
        <v>899</v>
      </c>
      <c r="D265" s="22" t="s">
        <v>588</v>
      </c>
      <c r="E265" s="80">
        <v>46062</v>
      </c>
      <c r="F265" t="s">
        <v>316</v>
      </c>
      <c r="G265" s="28" t="s">
        <v>23</v>
      </c>
      <c r="H265" t="s">
        <v>320</v>
      </c>
      <c r="I265" s="23">
        <v>1694610</v>
      </c>
      <c r="J265" s="23">
        <v>0</v>
      </c>
      <c r="K265" s="23">
        <v>135568.79999999999</v>
      </c>
      <c r="L265" s="23">
        <v>1830178.8</v>
      </c>
    </row>
    <row r="266" spans="1:12" x14ac:dyDescent="0.25">
      <c r="A266" s="83" t="s">
        <v>11</v>
      </c>
      <c r="B266" s="16">
        <v>2</v>
      </c>
      <c r="C266" s="79" t="s">
        <v>900</v>
      </c>
      <c r="D266" s="22" t="s">
        <v>589</v>
      </c>
      <c r="E266" s="80">
        <v>46062</v>
      </c>
      <c r="F266" t="s">
        <v>316</v>
      </c>
      <c r="G266" s="28" t="s">
        <v>23</v>
      </c>
      <c r="H266" t="s">
        <v>41</v>
      </c>
      <c r="I266" s="23">
        <v>1694610</v>
      </c>
      <c r="J266" s="23">
        <v>0</v>
      </c>
      <c r="K266" s="23">
        <v>135568.79999999999</v>
      </c>
      <c r="L266" s="23">
        <v>1830178.8</v>
      </c>
    </row>
    <row r="267" spans="1:12" x14ac:dyDescent="0.25">
      <c r="A267" s="83" t="s">
        <v>11</v>
      </c>
      <c r="B267" s="16">
        <v>2</v>
      </c>
      <c r="C267" s="79" t="s">
        <v>901</v>
      </c>
      <c r="D267" s="22" t="s">
        <v>590</v>
      </c>
      <c r="E267" s="80">
        <v>46062</v>
      </c>
      <c r="F267" t="s">
        <v>316</v>
      </c>
      <c r="G267" s="28" t="s">
        <v>23</v>
      </c>
      <c r="H267" t="s">
        <v>42</v>
      </c>
      <c r="I267" s="23">
        <v>3988080</v>
      </c>
      <c r="J267" s="23">
        <v>0</v>
      </c>
      <c r="K267" s="23">
        <v>319046.40000000002</v>
      </c>
      <c r="L267" s="23">
        <v>4307126.4000000004</v>
      </c>
    </row>
    <row r="268" spans="1:12" x14ac:dyDescent="0.25">
      <c r="A268" s="83" t="s">
        <v>11</v>
      </c>
      <c r="B268" s="16">
        <v>2</v>
      </c>
      <c r="C268" s="79" t="s">
        <v>902</v>
      </c>
      <c r="D268" s="22" t="s">
        <v>591</v>
      </c>
      <c r="E268" s="80">
        <v>46062</v>
      </c>
      <c r="F268" t="s">
        <v>316</v>
      </c>
      <c r="G268" s="28" t="s">
        <v>23</v>
      </c>
      <c r="H268" t="s">
        <v>322</v>
      </c>
      <c r="I268" s="23">
        <v>6352975</v>
      </c>
      <c r="J268" s="23">
        <v>0</v>
      </c>
      <c r="K268" s="23">
        <v>508238</v>
      </c>
      <c r="L268" s="23">
        <v>6861213</v>
      </c>
    </row>
    <row r="269" spans="1:12" x14ac:dyDescent="0.25">
      <c r="A269" s="83" t="s">
        <v>11</v>
      </c>
      <c r="B269" s="16">
        <v>2</v>
      </c>
      <c r="C269" s="79" t="s">
        <v>903</v>
      </c>
      <c r="D269" s="22" t="s">
        <v>592</v>
      </c>
      <c r="E269" s="80">
        <v>46062</v>
      </c>
      <c r="F269" t="s">
        <v>316</v>
      </c>
      <c r="G269" s="28" t="s">
        <v>23</v>
      </c>
      <c r="H269" t="s">
        <v>317</v>
      </c>
      <c r="I269" s="23">
        <v>1732802</v>
      </c>
      <c r="J269" s="23">
        <v>0</v>
      </c>
      <c r="K269" s="23">
        <v>138624.16</v>
      </c>
      <c r="L269" s="23">
        <v>1871426.16</v>
      </c>
    </row>
    <row r="270" spans="1:12" x14ac:dyDescent="0.25">
      <c r="A270" s="83" t="s">
        <v>11</v>
      </c>
      <c r="B270" s="16">
        <v>2</v>
      </c>
      <c r="C270" s="79" t="s">
        <v>904</v>
      </c>
      <c r="D270" s="22" t="s">
        <v>593</v>
      </c>
      <c r="E270" s="80">
        <v>46063</v>
      </c>
      <c r="F270" t="s">
        <v>316</v>
      </c>
      <c r="G270" s="28" t="s">
        <v>23</v>
      </c>
      <c r="H270" t="s">
        <v>318</v>
      </c>
      <c r="I270" s="23">
        <v>3588300</v>
      </c>
      <c r="J270" s="23">
        <v>0</v>
      </c>
      <c r="K270" s="23">
        <v>287064</v>
      </c>
      <c r="L270" s="23">
        <v>3875364</v>
      </c>
    </row>
    <row r="271" spans="1:12" x14ac:dyDescent="0.25">
      <c r="A271" s="83" t="s">
        <v>11</v>
      </c>
      <c r="B271" s="16">
        <v>2</v>
      </c>
      <c r="C271" s="79" t="s">
        <v>905</v>
      </c>
      <c r="D271" s="22" t="s">
        <v>594</v>
      </c>
      <c r="E271" s="80">
        <v>46063</v>
      </c>
      <c r="F271" t="s">
        <v>316</v>
      </c>
      <c r="G271" s="28" t="s">
        <v>23</v>
      </c>
      <c r="H271" t="s">
        <v>47</v>
      </c>
      <c r="I271" s="23">
        <v>1818153</v>
      </c>
      <c r="J271" s="23">
        <v>0</v>
      </c>
      <c r="K271" s="23">
        <v>145452.24</v>
      </c>
      <c r="L271" s="23">
        <v>1963605.24</v>
      </c>
    </row>
    <row r="272" spans="1:12" x14ac:dyDescent="0.25">
      <c r="A272" s="83" t="s">
        <v>11</v>
      </c>
      <c r="B272" s="16">
        <v>2</v>
      </c>
      <c r="C272" s="79" t="s">
        <v>906</v>
      </c>
      <c r="D272" s="22" t="s">
        <v>595</v>
      </c>
      <c r="E272" s="80">
        <v>46063</v>
      </c>
      <c r="F272" t="s">
        <v>316</v>
      </c>
      <c r="G272" s="28" t="s">
        <v>23</v>
      </c>
      <c r="H272" t="s">
        <v>337</v>
      </c>
      <c r="I272" s="23">
        <v>2790360</v>
      </c>
      <c r="J272" s="23">
        <v>0</v>
      </c>
      <c r="K272" s="23">
        <v>223228.80000000002</v>
      </c>
      <c r="L272" s="23">
        <v>3013588.8</v>
      </c>
    </row>
    <row r="273" spans="1:12" x14ac:dyDescent="0.25">
      <c r="A273" s="83" t="s">
        <v>11</v>
      </c>
      <c r="B273" s="16">
        <v>2</v>
      </c>
      <c r="C273" s="79" t="s">
        <v>907</v>
      </c>
      <c r="D273" s="22" t="s">
        <v>596</v>
      </c>
      <c r="E273" s="80">
        <v>46063</v>
      </c>
      <c r="F273" t="s">
        <v>316</v>
      </c>
      <c r="G273" s="28" t="s">
        <v>23</v>
      </c>
      <c r="H273" t="s">
        <v>449</v>
      </c>
      <c r="I273" s="23">
        <v>3332780</v>
      </c>
      <c r="J273" s="23">
        <v>0</v>
      </c>
      <c r="K273" s="23">
        <v>266622.40000000002</v>
      </c>
      <c r="L273" s="23">
        <v>3599402.4</v>
      </c>
    </row>
    <row r="274" spans="1:12" x14ac:dyDescent="0.25">
      <c r="A274" s="83" t="s">
        <v>11</v>
      </c>
      <c r="B274" s="16">
        <v>2</v>
      </c>
      <c r="C274" s="79" t="s">
        <v>908</v>
      </c>
      <c r="D274" s="22" t="s">
        <v>597</v>
      </c>
      <c r="E274" s="80">
        <v>46063</v>
      </c>
      <c r="F274" t="s">
        <v>316</v>
      </c>
      <c r="G274" s="28" t="s">
        <v>23</v>
      </c>
      <c r="H274" t="s">
        <v>319</v>
      </c>
      <c r="I274" s="23">
        <v>2790385</v>
      </c>
      <c r="J274" s="23">
        <v>0</v>
      </c>
      <c r="K274" s="23">
        <v>223230.80000000002</v>
      </c>
      <c r="L274" s="23">
        <v>3013615.8</v>
      </c>
    </row>
    <row r="275" spans="1:12" x14ac:dyDescent="0.25">
      <c r="A275" s="83" t="s">
        <v>11</v>
      </c>
      <c r="B275" s="16">
        <v>2</v>
      </c>
      <c r="C275" s="79" t="s">
        <v>909</v>
      </c>
      <c r="D275" s="22" t="s">
        <v>598</v>
      </c>
      <c r="E275" s="80">
        <v>46063</v>
      </c>
      <c r="F275" t="s">
        <v>316</v>
      </c>
      <c r="G275" s="28" t="s">
        <v>23</v>
      </c>
      <c r="H275" t="s">
        <v>37</v>
      </c>
      <c r="I275" s="23">
        <v>2867700</v>
      </c>
      <c r="J275" s="23">
        <v>0</v>
      </c>
      <c r="K275" s="23">
        <v>229416</v>
      </c>
      <c r="L275" s="23">
        <v>3097116</v>
      </c>
    </row>
    <row r="276" spans="1:12" x14ac:dyDescent="0.25">
      <c r="A276" s="83" t="s">
        <v>11</v>
      </c>
      <c r="B276" s="16">
        <v>2</v>
      </c>
      <c r="C276" s="79" t="s">
        <v>910</v>
      </c>
      <c r="D276" s="22" t="s">
        <v>599</v>
      </c>
      <c r="E276" s="80">
        <v>46063</v>
      </c>
      <c r="F276" t="s">
        <v>316</v>
      </c>
      <c r="G276" s="28" t="s">
        <v>23</v>
      </c>
      <c r="H276" t="s">
        <v>324</v>
      </c>
      <c r="I276" s="23">
        <v>8093570</v>
      </c>
      <c r="J276" s="23">
        <v>0</v>
      </c>
      <c r="K276" s="23">
        <v>647485.6</v>
      </c>
      <c r="L276" s="23">
        <v>8741055.5999999996</v>
      </c>
    </row>
    <row r="277" spans="1:12" x14ac:dyDescent="0.25">
      <c r="A277" s="83" t="s">
        <v>11</v>
      </c>
      <c r="B277" s="16">
        <v>2</v>
      </c>
      <c r="C277" s="79" t="s">
        <v>911</v>
      </c>
      <c r="D277" s="22" t="s">
        <v>600</v>
      </c>
      <c r="E277" s="80">
        <v>46065</v>
      </c>
      <c r="F277" t="s">
        <v>316</v>
      </c>
      <c r="G277" s="28" t="s">
        <v>23</v>
      </c>
      <c r="H277" t="s">
        <v>43</v>
      </c>
      <c r="I277" s="23">
        <v>2591280</v>
      </c>
      <c r="J277" s="23">
        <v>0</v>
      </c>
      <c r="K277" s="23">
        <v>207302.39999999999</v>
      </c>
      <c r="L277" s="23">
        <v>2798582.4</v>
      </c>
    </row>
    <row r="278" spans="1:12" x14ac:dyDescent="0.25">
      <c r="A278" s="83" t="s">
        <v>11</v>
      </c>
      <c r="B278" s="16">
        <v>2</v>
      </c>
      <c r="C278" s="79" t="s">
        <v>912</v>
      </c>
      <c r="D278" s="22" t="s">
        <v>601</v>
      </c>
      <c r="E278" s="80">
        <v>46065</v>
      </c>
      <c r="F278" t="s">
        <v>316</v>
      </c>
      <c r="G278" s="28" t="s">
        <v>23</v>
      </c>
      <c r="H278" t="s">
        <v>317</v>
      </c>
      <c r="I278" s="23">
        <v>1295802</v>
      </c>
      <c r="J278" s="23">
        <v>0</v>
      </c>
      <c r="K278" s="23">
        <v>103664.16</v>
      </c>
      <c r="L278" s="23">
        <v>1399466.16</v>
      </c>
    </row>
    <row r="279" spans="1:12" x14ac:dyDescent="0.25">
      <c r="A279" s="83" t="s">
        <v>11</v>
      </c>
      <c r="B279" s="16">
        <v>2</v>
      </c>
      <c r="C279" s="79" t="s">
        <v>913</v>
      </c>
      <c r="D279" s="22" t="s">
        <v>602</v>
      </c>
      <c r="E279" s="80">
        <v>46066</v>
      </c>
      <c r="F279" t="s">
        <v>316</v>
      </c>
      <c r="G279" s="28" t="s">
        <v>23</v>
      </c>
      <c r="H279" t="s">
        <v>317</v>
      </c>
      <c r="I279" s="23">
        <v>897318</v>
      </c>
      <c r="J279" s="23">
        <v>0</v>
      </c>
      <c r="K279" s="23">
        <v>71785.440000000002</v>
      </c>
      <c r="L279" s="23">
        <v>969103.44</v>
      </c>
    </row>
    <row r="280" spans="1:12" x14ac:dyDescent="0.25">
      <c r="A280" s="83" t="s">
        <v>11</v>
      </c>
      <c r="B280" s="16">
        <v>2</v>
      </c>
      <c r="C280" s="79" t="s">
        <v>914</v>
      </c>
      <c r="D280" s="22" t="s">
        <v>603</v>
      </c>
      <c r="E280" s="80">
        <v>46079</v>
      </c>
      <c r="F280" t="s">
        <v>316</v>
      </c>
      <c r="G280" s="28" t="s">
        <v>23</v>
      </c>
      <c r="H280" t="s">
        <v>78</v>
      </c>
      <c r="I280" s="23">
        <v>2525084</v>
      </c>
      <c r="J280" s="23">
        <v>0</v>
      </c>
      <c r="K280" s="23">
        <v>202006.72</v>
      </c>
      <c r="L280" s="23">
        <v>2727090.72</v>
      </c>
    </row>
    <row r="281" spans="1:12" x14ac:dyDescent="0.25">
      <c r="A281" s="83" t="s">
        <v>11</v>
      </c>
      <c r="B281" s="16">
        <v>2</v>
      </c>
      <c r="C281" s="79" t="s">
        <v>915</v>
      </c>
      <c r="D281" s="22" t="s">
        <v>604</v>
      </c>
      <c r="E281" s="80">
        <v>46079</v>
      </c>
      <c r="F281" t="s">
        <v>316</v>
      </c>
      <c r="G281" s="28" t="s">
        <v>23</v>
      </c>
      <c r="H281" t="s">
        <v>43</v>
      </c>
      <c r="I281" s="23">
        <v>1263155</v>
      </c>
      <c r="J281" s="23">
        <v>0</v>
      </c>
      <c r="K281" s="23">
        <v>101052.40000000001</v>
      </c>
      <c r="L281" s="23">
        <v>1364207.4</v>
      </c>
    </row>
    <row r="282" spans="1:12" x14ac:dyDescent="0.25">
      <c r="A282" s="83" t="s">
        <v>11</v>
      </c>
      <c r="B282" s="16">
        <v>2</v>
      </c>
      <c r="C282" s="79" t="s">
        <v>916</v>
      </c>
      <c r="D282" s="22" t="s">
        <v>605</v>
      </c>
      <c r="E282" s="80">
        <v>46079</v>
      </c>
      <c r="F282" t="s">
        <v>316</v>
      </c>
      <c r="G282" s="28" t="s">
        <v>23</v>
      </c>
      <c r="H282" t="s">
        <v>331</v>
      </c>
      <c r="I282" s="23">
        <v>2305450</v>
      </c>
      <c r="J282" s="23">
        <v>0</v>
      </c>
      <c r="K282" s="23">
        <v>184436</v>
      </c>
      <c r="L282" s="23">
        <v>2489886</v>
      </c>
    </row>
    <row r="283" spans="1:12" x14ac:dyDescent="0.25">
      <c r="A283" s="83" t="s">
        <v>11</v>
      </c>
      <c r="B283" s="16">
        <v>2</v>
      </c>
      <c r="C283" s="79" t="s">
        <v>917</v>
      </c>
      <c r="D283" s="22" t="s">
        <v>606</v>
      </c>
      <c r="E283" s="80">
        <v>46079</v>
      </c>
      <c r="F283" t="s">
        <v>316</v>
      </c>
      <c r="G283" s="28" t="s">
        <v>23</v>
      </c>
      <c r="H283" t="s">
        <v>31</v>
      </c>
      <c r="I283" s="23">
        <v>1898155</v>
      </c>
      <c r="J283" s="23">
        <v>0</v>
      </c>
      <c r="K283" s="23">
        <v>151852.4</v>
      </c>
      <c r="L283" s="23">
        <v>2050007.4</v>
      </c>
    </row>
    <row r="284" spans="1:12" x14ac:dyDescent="0.25">
      <c r="A284" s="83" t="s">
        <v>11</v>
      </c>
      <c r="B284" s="16">
        <v>2</v>
      </c>
      <c r="C284" s="79" t="s">
        <v>918</v>
      </c>
      <c r="D284" s="22" t="s">
        <v>607</v>
      </c>
      <c r="E284" s="80">
        <v>46079</v>
      </c>
      <c r="F284" t="s">
        <v>316</v>
      </c>
      <c r="G284" s="28" t="s">
        <v>23</v>
      </c>
      <c r="H284" t="s">
        <v>45</v>
      </c>
      <c r="I284" s="23">
        <v>1204655</v>
      </c>
      <c r="J284" s="23">
        <v>0</v>
      </c>
      <c r="K284" s="23">
        <v>96372.400000000009</v>
      </c>
      <c r="L284" s="23">
        <v>1301027.3999999999</v>
      </c>
    </row>
    <row r="285" spans="1:12" x14ac:dyDescent="0.25">
      <c r="A285" s="83" t="s">
        <v>11</v>
      </c>
      <c r="B285" s="16">
        <v>2</v>
      </c>
      <c r="C285" s="79" t="s">
        <v>919</v>
      </c>
      <c r="D285" s="22" t="s">
        <v>608</v>
      </c>
      <c r="E285" s="80">
        <v>46079</v>
      </c>
      <c r="F285" t="s">
        <v>316</v>
      </c>
      <c r="G285" s="28" t="s">
        <v>23</v>
      </c>
      <c r="H285" t="s">
        <v>26</v>
      </c>
      <c r="I285" s="23">
        <v>2210104</v>
      </c>
      <c r="J285" s="23">
        <v>0</v>
      </c>
      <c r="K285" s="23">
        <v>176808.32000000001</v>
      </c>
      <c r="L285" s="23">
        <v>2386912.3199999998</v>
      </c>
    </row>
    <row r="286" spans="1:12" x14ac:dyDescent="0.25">
      <c r="A286" s="83" t="s">
        <v>11</v>
      </c>
      <c r="B286" s="16">
        <v>2</v>
      </c>
      <c r="C286" s="79" t="s">
        <v>920</v>
      </c>
      <c r="D286" s="22" t="s">
        <v>609</v>
      </c>
      <c r="E286" s="80">
        <v>46079</v>
      </c>
      <c r="F286" t="s">
        <v>316</v>
      </c>
      <c r="G286" s="28" t="s">
        <v>23</v>
      </c>
      <c r="H286" t="s">
        <v>328</v>
      </c>
      <c r="I286" s="23">
        <v>2736523</v>
      </c>
      <c r="J286" s="23">
        <v>0</v>
      </c>
      <c r="K286" s="23">
        <v>218921.84</v>
      </c>
      <c r="L286" s="23">
        <v>2955444.84</v>
      </c>
    </row>
    <row r="287" spans="1:12" x14ac:dyDescent="0.25">
      <c r="A287" s="83" t="s">
        <v>11</v>
      </c>
      <c r="B287" s="16">
        <v>2</v>
      </c>
      <c r="C287" s="79" t="s">
        <v>921</v>
      </c>
      <c r="D287" s="22" t="s">
        <v>610</v>
      </c>
      <c r="E287" s="80">
        <v>46079</v>
      </c>
      <c r="F287" t="s">
        <v>316</v>
      </c>
      <c r="G287" s="28" t="s">
        <v>23</v>
      </c>
      <c r="H287" t="s">
        <v>35</v>
      </c>
      <c r="I287" s="23">
        <v>697590</v>
      </c>
      <c r="J287" s="23">
        <v>0</v>
      </c>
      <c r="K287" s="23">
        <v>55807.200000000004</v>
      </c>
      <c r="L287" s="23">
        <v>753397.2</v>
      </c>
    </row>
    <row r="288" spans="1:12" x14ac:dyDescent="0.25">
      <c r="A288" s="83" t="s">
        <v>11</v>
      </c>
      <c r="B288" s="16">
        <v>2</v>
      </c>
      <c r="C288" s="79" t="s">
        <v>922</v>
      </c>
      <c r="D288" s="22" t="s">
        <v>611</v>
      </c>
      <c r="E288" s="80">
        <v>46079</v>
      </c>
      <c r="F288" t="s">
        <v>316</v>
      </c>
      <c r="G288" s="28" t="s">
        <v>23</v>
      </c>
      <c r="H288" t="s">
        <v>323</v>
      </c>
      <c r="I288" s="23">
        <v>339339</v>
      </c>
      <c r="J288" s="23">
        <v>0</v>
      </c>
      <c r="K288" s="23">
        <v>27147.119999999999</v>
      </c>
      <c r="L288" s="23">
        <v>366486.12</v>
      </c>
    </row>
    <row r="289" spans="1:16" x14ac:dyDescent="0.25">
      <c r="A289" s="83" t="s">
        <v>11</v>
      </c>
      <c r="B289" s="16">
        <v>2</v>
      </c>
      <c r="C289" s="79" t="s">
        <v>923</v>
      </c>
      <c r="D289" s="22" t="s">
        <v>612</v>
      </c>
      <c r="E289" s="80">
        <v>46079</v>
      </c>
      <c r="F289" t="s">
        <v>316</v>
      </c>
      <c r="G289" s="28" t="s">
        <v>23</v>
      </c>
      <c r="H289" t="s">
        <v>325</v>
      </c>
      <c r="I289" s="23">
        <v>2104318</v>
      </c>
      <c r="J289" s="23">
        <v>0</v>
      </c>
      <c r="K289" s="23">
        <v>168345.44</v>
      </c>
      <c r="L289" s="23">
        <v>2272663.44</v>
      </c>
    </row>
    <row r="290" spans="1:16" x14ac:dyDescent="0.25">
      <c r="A290" s="83" t="s">
        <v>11</v>
      </c>
      <c r="B290" s="16">
        <v>2</v>
      </c>
      <c r="C290" s="79" t="s">
        <v>924</v>
      </c>
      <c r="D290" s="22" t="s">
        <v>613</v>
      </c>
      <c r="E290" s="80">
        <v>46080</v>
      </c>
      <c r="F290" t="s">
        <v>316</v>
      </c>
      <c r="G290" s="28" t="s">
        <v>23</v>
      </c>
      <c r="H290" t="s">
        <v>447</v>
      </c>
      <c r="I290" s="23">
        <v>1395180</v>
      </c>
      <c r="J290" s="23">
        <v>0</v>
      </c>
      <c r="K290" s="23">
        <v>111614.40000000001</v>
      </c>
      <c r="L290" s="23">
        <v>1506794.4</v>
      </c>
    </row>
    <row r="291" spans="1:16" x14ac:dyDescent="0.25">
      <c r="A291" s="83" t="s">
        <v>11</v>
      </c>
      <c r="B291" s="16">
        <v>2</v>
      </c>
      <c r="C291" s="79" t="s">
        <v>925</v>
      </c>
      <c r="D291" s="22" t="s">
        <v>614</v>
      </c>
      <c r="E291" s="80">
        <v>46080</v>
      </c>
      <c r="F291" t="s">
        <v>316</v>
      </c>
      <c r="G291" s="28" t="s">
        <v>23</v>
      </c>
      <c r="H291" t="s">
        <v>338</v>
      </c>
      <c r="I291" s="23">
        <v>1770220</v>
      </c>
      <c r="J291" s="23">
        <v>0</v>
      </c>
      <c r="K291" s="23">
        <v>141617.60000000001</v>
      </c>
      <c r="L291" s="23">
        <v>1911837.6</v>
      </c>
    </row>
    <row r="292" spans="1:16" x14ac:dyDescent="0.25">
      <c r="A292" s="83" t="s">
        <v>11</v>
      </c>
      <c r="B292" s="16">
        <v>2</v>
      </c>
      <c r="C292" s="79" t="s">
        <v>926</v>
      </c>
      <c r="D292" s="22" t="s">
        <v>615</v>
      </c>
      <c r="E292" s="80">
        <v>46080</v>
      </c>
      <c r="F292" t="s">
        <v>316</v>
      </c>
      <c r="G292" s="28" t="s">
        <v>23</v>
      </c>
      <c r="H292" t="s">
        <v>322</v>
      </c>
      <c r="I292" s="23">
        <v>3505228</v>
      </c>
      <c r="J292" s="23">
        <v>0</v>
      </c>
      <c r="K292" s="23">
        <v>280418.24</v>
      </c>
      <c r="L292" s="23">
        <v>3785646.24</v>
      </c>
    </row>
    <row r="293" spans="1:16" x14ac:dyDescent="0.25">
      <c r="A293" s="83" t="s">
        <v>11</v>
      </c>
      <c r="B293" s="16">
        <v>2</v>
      </c>
      <c r="C293" s="79" t="s">
        <v>927</v>
      </c>
      <c r="D293" s="22" t="s">
        <v>616</v>
      </c>
      <c r="E293" s="80">
        <v>46080</v>
      </c>
      <c r="F293" t="s">
        <v>316</v>
      </c>
      <c r="G293" s="28" t="s">
        <v>23</v>
      </c>
      <c r="H293" t="s">
        <v>38</v>
      </c>
      <c r="I293" s="23">
        <v>1501520</v>
      </c>
      <c r="J293" s="23">
        <v>0</v>
      </c>
      <c r="K293" s="23">
        <v>120121.60000000001</v>
      </c>
      <c r="L293" s="23">
        <v>1621641.6</v>
      </c>
    </row>
    <row r="294" spans="1:16" x14ac:dyDescent="0.25">
      <c r="A294" s="83" t="s">
        <v>11</v>
      </c>
      <c r="B294" s="16">
        <v>2</v>
      </c>
      <c r="C294" s="79" t="s">
        <v>928</v>
      </c>
      <c r="D294" s="22" t="s">
        <v>617</v>
      </c>
      <c r="E294" s="80">
        <v>46080</v>
      </c>
      <c r="F294" t="s">
        <v>316</v>
      </c>
      <c r="G294" s="28" t="s">
        <v>23</v>
      </c>
      <c r="H294" t="s">
        <v>82</v>
      </c>
      <c r="I294" s="23">
        <v>1421425</v>
      </c>
      <c r="J294" s="23">
        <v>0</v>
      </c>
      <c r="K294" s="23">
        <v>113714</v>
      </c>
      <c r="L294" s="23">
        <v>1535139</v>
      </c>
    </row>
    <row r="295" spans="1:16" x14ac:dyDescent="0.25">
      <c r="A295" s="83" t="s">
        <v>11</v>
      </c>
      <c r="B295" s="16">
        <v>2</v>
      </c>
      <c r="C295" s="79" t="s">
        <v>929</v>
      </c>
      <c r="D295" s="22" t="s">
        <v>618</v>
      </c>
      <c r="E295" s="80">
        <v>46081</v>
      </c>
      <c r="F295" t="s">
        <v>316</v>
      </c>
      <c r="G295" s="28" t="s">
        <v>23</v>
      </c>
      <c r="H295" t="s">
        <v>50</v>
      </c>
      <c r="I295" s="23">
        <v>3091875</v>
      </c>
      <c r="J295" s="23">
        <v>0</v>
      </c>
      <c r="K295" s="23">
        <v>247350</v>
      </c>
      <c r="L295" s="23">
        <v>3339225</v>
      </c>
    </row>
    <row r="296" spans="1:16" x14ac:dyDescent="0.25">
      <c r="A296" s="83" t="s">
        <v>11</v>
      </c>
      <c r="B296" s="16">
        <v>2</v>
      </c>
      <c r="C296" s="79" t="s">
        <v>930</v>
      </c>
      <c r="D296" s="22" t="s">
        <v>619</v>
      </c>
      <c r="E296" s="80">
        <v>46081</v>
      </c>
      <c r="F296" t="s">
        <v>316</v>
      </c>
      <c r="G296" s="28" t="s">
        <v>23</v>
      </c>
      <c r="H296" t="s">
        <v>330</v>
      </c>
      <c r="I296" s="23">
        <v>1654863</v>
      </c>
      <c r="J296" s="23">
        <v>0</v>
      </c>
      <c r="K296" s="23">
        <v>132389.04</v>
      </c>
      <c r="L296" s="23">
        <v>1787252.04</v>
      </c>
    </row>
    <row r="297" spans="1:16" x14ac:dyDescent="0.25">
      <c r="A297" s="83" t="s">
        <v>11</v>
      </c>
      <c r="B297" s="16">
        <v>2</v>
      </c>
      <c r="C297" s="79" t="s">
        <v>931</v>
      </c>
      <c r="D297" s="22" t="s">
        <v>620</v>
      </c>
      <c r="E297" s="80">
        <v>46081</v>
      </c>
      <c r="F297" t="s">
        <v>316</v>
      </c>
      <c r="G297" s="28" t="s">
        <v>23</v>
      </c>
      <c r="H297" t="s">
        <v>34</v>
      </c>
      <c r="I297" s="23">
        <v>1597266</v>
      </c>
      <c r="J297" s="23">
        <v>0</v>
      </c>
      <c r="K297" s="23">
        <v>127781.28</v>
      </c>
      <c r="L297" s="23">
        <v>1725047.28</v>
      </c>
    </row>
    <row r="298" spans="1:16" x14ac:dyDescent="0.25">
      <c r="A298" s="83" t="s">
        <v>11</v>
      </c>
      <c r="B298" s="16">
        <v>2</v>
      </c>
      <c r="C298" s="79" t="s">
        <v>932</v>
      </c>
      <c r="D298" s="22" t="s">
        <v>621</v>
      </c>
      <c r="E298" s="80">
        <v>46081</v>
      </c>
      <c r="F298" t="s">
        <v>316</v>
      </c>
      <c r="G298" s="28" t="s">
        <v>23</v>
      </c>
      <c r="H298" t="s">
        <v>336</v>
      </c>
      <c r="I298" s="23">
        <v>3104280</v>
      </c>
      <c r="J298" s="23">
        <v>0</v>
      </c>
      <c r="K298" s="23">
        <v>248342.39999999999</v>
      </c>
      <c r="L298" s="23">
        <v>3352622.4</v>
      </c>
    </row>
    <row r="299" spans="1:16" x14ac:dyDescent="0.25">
      <c r="A299" s="83" t="s">
        <v>12</v>
      </c>
      <c r="B299" s="16">
        <v>2</v>
      </c>
      <c r="C299" s="79" t="s">
        <v>933</v>
      </c>
      <c r="D299" s="22" t="s">
        <v>622</v>
      </c>
      <c r="E299" s="80">
        <v>46078</v>
      </c>
      <c r="F299" t="s">
        <v>386</v>
      </c>
      <c r="G299" s="28" t="s">
        <v>23</v>
      </c>
      <c r="H299" t="s">
        <v>379</v>
      </c>
      <c r="I299" s="23">
        <v>-187191</v>
      </c>
      <c r="J299" s="23">
        <v>0</v>
      </c>
      <c r="K299" s="23">
        <v>-14975.28</v>
      </c>
      <c r="L299" s="23">
        <v>-202166.28</v>
      </c>
      <c r="M299" s="23"/>
      <c r="N299" s="23"/>
      <c r="O299" s="23"/>
      <c r="P299" s="23"/>
    </row>
    <row r="300" spans="1:16" x14ac:dyDescent="0.25">
      <c r="A300" s="83" t="s">
        <v>12</v>
      </c>
      <c r="B300" s="16">
        <v>2</v>
      </c>
      <c r="C300" s="79" t="s">
        <v>933</v>
      </c>
      <c r="D300" s="22" t="s">
        <v>623</v>
      </c>
      <c r="E300" s="80">
        <v>46078</v>
      </c>
      <c r="F300" t="s">
        <v>387</v>
      </c>
      <c r="G300" s="28" t="s">
        <v>23</v>
      </c>
      <c r="H300" t="s">
        <v>371</v>
      </c>
      <c r="I300" s="23">
        <v>-99702</v>
      </c>
      <c r="J300" s="23">
        <v>0</v>
      </c>
      <c r="K300" s="23">
        <v>-7976.16</v>
      </c>
      <c r="L300" s="23">
        <v>-107678.16</v>
      </c>
      <c r="M300" s="23"/>
      <c r="N300" s="23"/>
      <c r="O300" s="23"/>
      <c r="P300" s="23"/>
    </row>
    <row r="301" spans="1:16" x14ac:dyDescent="0.25">
      <c r="A301" s="83" t="s">
        <v>12</v>
      </c>
      <c r="B301" s="16">
        <v>2</v>
      </c>
      <c r="C301" s="79" t="s">
        <v>933</v>
      </c>
      <c r="D301" s="22" t="s">
        <v>624</v>
      </c>
      <c r="E301" s="80">
        <v>46078</v>
      </c>
      <c r="F301" t="s">
        <v>387</v>
      </c>
      <c r="G301" s="28" t="s">
        <v>23</v>
      </c>
      <c r="H301" t="s">
        <v>371</v>
      </c>
      <c r="I301" s="23">
        <v>-113113</v>
      </c>
      <c r="J301" s="23">
        <v>0</v>
      </c>
      <c r="K301" s="23">
        <v>-9049.0400000000009</v>
      </c>
      <c r="L301" s="23">
        <v>-122162.04000000001</v>
      </c>
      <c r="M301" s="23"/>
      <c r="N301" s="23"/>
      <c r="O301" s="23"/>
      <c r="P301" s="23"/>
    </row>
    <row r="302" spans="1:16" x14ac:dyDescent="0.25">
      <c r="A302" s="83" t="s">
        <v>12</v>
      </c>
      <c r="B302" s="16">
        <v>2</v>
      </c>
      <c r="C302" s="79" t="s">
        <v>933</v>
      </c>
      <c r="D302" s="22" t="s">
        <v>625</v>
      </c>
      <c r="E302" s="80">
        <v>46078</v>
      </c>
      <c r="F302" t="s">
        <v>388</v>
      </c>
      <c r="G302" s="28" t="s">
        <v>23</v>
      </c>
      <c r="H302" t="s">
        <v>347</v>
      </c>
      <c r="I302" s="23">
        <v>-221560</v>
      </c>
      <c r="J302" s="23">
        <v>0</v>
      </c>
      <c r="K302" s="23">
        <v>-17724.8</v>
      </c>
      <c r="L302" s="23">
        <v>-239284.8</v>
      </c>
      <c r="M302" s="23"/>
      <c r="N302" s="23"/>
      <c r="O302" s="23"/>
      <c r="P302" s="23"/>
    </row>
    <row r="303" spans="1:16" x14ac:dyDescent="0.25">
      <c r="A303" s="83" t="s">
        <v>12</v>
      </c>
      <c r="B303" s="16">
        <v>2</v>
      </c>
      <c r="C303" s="79" t="s">
        <v>933</v>
      </c>
      <c r="D303" s="22" t="s">
        <v>626</v>
      </c>
      <c r="E303" s="80">
        <v>46077</v>
      </c>
      <c r="F303" t="s">
        <v>389</v>
      </c>
      <c r="G303" s="28" t="s">
        <v>23</v>
      </c>
      <c r="H303" t="s">
        <v>366</v>
      </c>
      <c r="I303" s="23">
        <v>-688664</v>
      </c>
      <c r="J303" s="23">
        <v>0</v>
      </c>
      <c r="K303" s="23">
        <v>-55093.120000000003</v>
      </c>
      <c r="L303" s="23">
        <v>-743757.12</v>
      </c>
      <c r="M303" s="23"/>
      <c r="N303" s="23"/>
      <c r="O303" s="23"/>
      <c r="P303" s="23"/>
    </row>
    <row r="304" spans="1:16" x14ac:dyDescent="0.25">
      <c r="A304" s="83" t="s">
        <v>12</v>
      </c>
      <c r="B304" s="16">
        <v>2</v>
      </c>
      <c r="C304" s="79" t="s">
        <v>933</v>
      </c>
      <c r="D304" s="22" t="s">
        <v>627</v>
      </c>
      <c r="E304" s="80">
        <v>46077</v>
      </c>
      <c r="F304" t="s">
        <v>390</v>
      </c>
      <c r="G304" s="28" t="s">
        <v>23</v>
      </c>
      <c r="H304" t="s">
        <v>380</v>
      </c>
      <c r="I304" s="23">
        <v>-96515</v>
      </c>
      <c r="J304" s="23">
        <v>0</v>
      </c>
      <c r="K304" s="23">
        <v>-7721.2</v>
      </c>
      <c r="L304" s="23">
        <v>-104236.2</v>
      </c>
      <c r="M304" s="23"/>
      <c r="N304" s="23"/>
      <c r="O304" s="23"/>
      <c r="P304" s="23"/>
    </row>
    <row r="305" spans="1:16" x14ac:dyDescent="0.25">
      <c r="A305" s="83" t="s">
        <v>12</v>
      </c>
      <c r="B305" s="16">
        <v>2</v>
      </c>
      <c r="C305" s="79" t="s">
        <v>933</v>
      </c>
      <c r="D305" s="22" t="s">
        <v>628</v>
      </c>
      <c r="E305" s="80">
        <v>46077</v>
      </c>
      <c r="F305" t="s">
        <v>391</v>
      </c>
      <c r="G305" s="28" t="s">
        <v>23</v>
      </c>
      <c r="H305" t="s">
        <v>377</v>
      </c>
      <c r="I305" s="23">
        <v>-47673</v>
      </c>
      <c r="J305" s="23">
        <v>0</v>
      </c>
      <c r="K305" s="23">
        <v>-3813.84</v>
      </c>
      <c r="L305" s="23">
        <v>-51486.84</v>
      </c>
      <c r="M305" s="23"/>
      <c r="N305" s="23"/>
      <c r="O305" s="23"/>
      <c r="P305" s="23"/>
    </row>
    <row r="306" spans="1:16" x14ac:dyDescent="0.25">
      <c r="A306" s="83" t="s">
        <v>12</v>
      </c>
      <c r="B306" s="16">
        <v>2</v>
      </c>
      <c r="C306" s="79" t="s">
        <v>933</v>
      </c>
      <c r="D306" s="22" t="s">
        <v>629</v>
      </c>
      <c r="E306" s="80">
        <v>46077</v>
      </c>
      <c r="F306" t="s">
        <v>392</v>
      </c>
      <c r="G306" s="28" t="s">
        <v>23</v>
      </c>
      <c r="H306" t="s">
        <v>358</v>
      </c>
      <c r="I306" s="23">
        <v>-217134</v>
      </c>
      <c r="J306" s="23">
        <v>0</v>
      </c>
      <c r="K306" s="23">
        <v>-17370.72</v>
      </c>
      <c r="L306" s="23">
        <v>-234504.72</v>
      </c>
      <c r="M306" s="23"/>
      <c r="N306" s="23"/>
      <c r="O306" s="23"/>
      <c r="P306" s="23"/>
    </row>
    <row r="307" spans="1:16" x14ac:dyDescent="0.25">
      <c r="A307" s="83" t="s">
        <v>12</v>
      </c>
      <c r="B307" s="16">
        <v>2</v>
      </c>
      <c r="C307" s="79" t="s">
        <v>933</v>
      </c>
      <c r="D307" s="22" t="s">
        <v>630</v>
      </c>
      <c r="E307" s="80">
        <v>46076</v>
      </c>
      <c r="F307" t="s">
        <v>391</v>
      </c>
      <c r="G307" s="28" t="s">
        <v>23</v>
      </c>
      <c r="H307" t="s">
        <v>377</v>
      </c>
      <c r="I307" s="23">
        <v>-205728</v>
      </c>
      <c r="J307" s="23">
        <v>0</v>
      </c>
      <c r="K307" s="23">
        <v>-16458.240000000002</v>
      </c>
      <c r="L307" s="23">
        <v>-222186.23999999999</v>
      </c>
      <c r="M307" s="23"/>
      <c r="N307" s="23"/>
      <c r="O307" s="23"/>
      <c r="P307" s="23"/>
    </row>
    <row r="308" spans="1:16" x14ac:dyDescent="0.25">
      <c r="A308" s="83" t="s">
        <v>12</v>
      </c>
      <c r="B308" s="16">
        <v>2</v>
      </c>
      <c r="C308" s="79" t="s">
        <v>933</v>
      </c>
      <c r="D308" s="22" t="s">
        <v>631</v>
      </c>
      <c r="E308" s="80">
        <v>46076</v>
      </c>
      <c r="F308" t="s">
        <v>390</v>
      </c>
      <c r="G308" s="28" t="s">
        <v>23</v>
      </c>
      <c r="H308" t="s">
        <v>380</v>
      </c>
      <c r="I308" s="23">
        <v>-196759</v>
      </c>
      <c r="J308" s="23">
        <v>0</v>
      </c>
      <c r="K308" s="23">
        <v>-15740.720000000001</v>
      </c>
      <c r="L308" s="23">
        <v>-212499.72</v>
      </c>
      <c r="M308" s="23"/>
      <c r="N308" s="23"/>
      <c r="O308" s="23"/>
      <c r="P308" s="23"/>
    </row>
    <row r="309" spans="1:16" x14ac:dyDescent="0.25">
      <c r="A309" s="83" t="s">
        <v>12</v>
      </c>
      <c r="B309" s="16">
        <v>2</v>
      </c>
      <c r="C309" s="79" t="s">
        <v>933</v>
      </c>
      <c r="D309" s="22" t="s">
        <v>632</v>
      </c>
      <c r="E309" s="80">
        <v>46076</v>
      </c>
      <c r="F309" t="s">
        <v>393</v>
      </c>
      <c r="G309" s="28" t="s">
        <v>23</v>
      </c>
      <c r="H309" t="s">
        <v>353</v>
      </c>
      <c r="I309" s="23">
        <v>-99702</v>
      </c>
      <c r="J309" s="23">
        <v>0</v>
      </c>
      <c r="K309" s="23">
        <v>-7976.16</v>
      </c>
      <c r="L309" s="23">
        <v>-107678.16</v>
      </c>
      <c r="M309" s="23"/>
      <c r="N309" s="23"/>
      <c r="O309" s="23"/>
      <c r="P309" s="23"/>
    </row>
    <row r="310" spans="1:16" x14ac:dyDescent="0.25">
      <c r="A310" s="83" t="s">
        <v>12</v>
      </c>
      <c r="B310" s="16">
        <v>2</v>
      </c>
      <c r="C310" s="79" t="s">
        <v>933</v>
      </c>
      <c r="D310" s="22" t="s">
        <v>633</v>
      </c>
      <c r="E310" s="80">
        <v>46067</v>
      </c>
      <c r="F310" t="s">
        <v>394</v>
      </c>
      <c r="G310" s="28" t="s">
        <v>23</v>
      </c>
      <c r="H310" t="s">
        <v>348</v>
      </c>
      <c r="I310" s="23">
        <v>-1200889</v>
      </c>
      <c r="J310" s="23">
        <v>0</v>
      </c>
      <c r="K310" s="23">
        <v>-96071.12</v>
      </c>
      <c r="L310" s="23">
        <v>-1296960.1200000001</v>
      </c>
      <c r="M310" s="23"/>
      <c r="N310" s="23"/>
      <c r="O310" s="23"/>
      <c r="P310" s="23"/>
    </row>
    <row r="311" spans="1:16" x14ac:dyDescent="0.25">
      <c r="A311" s="83" t="s">
        <v>12</v>
      </c>
      <c r="B311" s="16">
        <v>2</v>
      </c>
      <c r="C311" s="79" t="s">
        <v>933</v>
      </c>
      <c r="D311" s="22" t="s">
        <v>634</v>
      </c>
      <c r="E311" s="80">
        <v>46066</v>
      </c>
      <c r="F311" t="s">
        <v>395</v>
      </c>
      <c r="G311" s="28" t="s">
        <v>23</v>
      </c>
      <c r="H311" t="s">
        <v>346</v>
      </c>
      <c r="I311" s="23">
        <v>-1696695</v>
      </c>
      <c r="J311" s="23">
        <v>0</v>
      </c>
      <c r="K311" s="23">
        <v>-135735.6</v>
      </c>
      <c r="L311" s="23">
        <v>-1832430.6</v>
      </c>
      <c r="M311" s="23"/>
      <c r="N311" s="23"/>
      <c r="O311" s="23"/>
      <c r="P311" s="23"/>
    </row>
    <row r="312" spans="1:16" x14ac:dyDescent="0.25">
      <c r="A312" s="83" t="s">
        <v>12</v>
      </c>
      <c r="B312" s="16">
        <v>2</v>
      </c>
      <c r="C312" s="79" t="s">
        <v>933</v>
      </c>
      <c r="D312" s="22" t="s">
        <v>635</v>
      </c>
      <c r="E312" s="80">
        <v>46066</v>
      </c>
      <c r="F312" t="s">
        <v>396</v>
      </c>
      <c r="G312" s="28" t="s">
        <v>23</v>
      </c>
      <c r="H312" t="s">
        <v>344</v>
      </c>
      <c r="I312" s="23">
        <v>-180539</v>
      </c>
      <c r="J312" s="23">
        <v>0</v>
      </c>
      <c r="K312" s="23">
        <v>-14443.12</v>
      </c>
      <c r="L312" s="23">
        <v>-194982.12</v>
      </c>
      <c r="M312" s="23"/>
      <c r="N312" s="23"/>
      <c r="O312" s="23"/>
      <c r="P312" s="23"/>
    </row>
    <row r="313" spans="1:16" x14ac:dyDescent="0.25">
      <c r="A313" s="83" t="s">
        <v>12</v>
      </c>
      <c r="B313" s="16">
        <v>2</v>
      </c>
      <c r="C313" s="79" t="s">
        <v>933</v>
      </c>
      <c r="D313" s="22" t="s">
        <v>636</v>
      </c>
      <c r="E313" s="80">
        <v>46066</v>
      </c>
      <c r="F313" t="s">
        <v>397</v>
      </c>
      <c r="G313" s="28" t="s">
        <v>23</v>
      </c>
      <c r="H313" t="s">
        <v>450</v>
      </c>
      <c r="I313" s="23">
        <v>-1131130</v>
      </c>
      <c r="J313" s="23">
        <v>0</v>
      </c>
      <c r="K313" s="23">
        <v>-90490.400000000009</v>
      </c>
      <c r="L313" s="23">
        <v>-1221620.3999999999</v>
      </c>
      <c r="M313" s="23"/>
      <c r="N313" s="23"/>
      <c r="O313" s="23"/>
      <c r="P313" s="23"/>
    </row>
    <row r="314" spans="1:16" x14ac:dyDescent="0.25">
      <c r="A314" s="83" t="s">
        <v>12</v>
      </c>
      <c r="B314" s="16">
        <v>2</v>
      </c>
      <c r="C314" s="79" t="s">
        <v>933</v>
      </c>
      <c r="D314" s="22" t="s">
        <v>637</v>
      </c>
      <c r="E314" s="80">
        <v>46066</v>
      </c>
      <c r="F314" t="s">
        <v>398</v>
      </c>
      <c r="G314" s="28" t="s">
        <v>23</v>
      </c>
      <c r="H314" t="s">
        <v>370</v>
      </c>
      <c r="I314" s="23">
        <v>-1131130</v>
      </c>
      <c r="J314" s="23">
        <v>0</v>
      </c>
      <c r="K314" s="23">
        <v>-90490.400000000009</v>
      </c>
      <c r="L314" s="23">
        <v>-1221620.3999999999</v>
      </c>
      <c r="M314" s="23"/>
      <c r="N314" s="23"/>
      <c r="O314" s="23"/>
      <c r="P314" s="23"/>
    </row>
    <row r="315" spans="1:16" x14ac:dyDescent="0.25">
      <c r="A315" s="83" t="s">
        <v>12</v>
      </c>
      <c r="B315" s="16">
        <v>2</v>
      </c>
      <c r="C315" s="79" t="s">
        <v>933</v>
      </c>
      <c r="D315" s="22" t="s">
        <v>638</v>
      </c>
      <c r="E315" s="80">
        <v>46066</v>
      </c>
      <c r="F315" t="s">
        <v>398</v>
      </c>
      <c r="G315" s="28" t="s">
        <v>23</v>
      </c>
      <c r="H315" t="s">
        <v>370</v>
      </c>
      <c r="I315" s="23">
        <v>-1131130</v>
      </c>
      <c r="J315" s="23">
        <v>0</v>
      </c>
      <c r="K315" s="23">
        <v>-90490.400000000009</v>
      </c>
      <c r="L315" s="23">
        <v>-1221620.3999999999</v>
      </c>
      <c r="M315" s="23"/>
      <c r="N315" s="23"/>
      <c r="O315" s="23"/>
      <c r="P315" s="23"/>
    </row>
    <row r="316" spans="1:16" x14ac:dyDescent="0.25">
      <c r="A316" s="83" t="s">
        <v>12</v>
      </c>
      <c r="B316" s="16">
        <v>2</v>
      </c>
      <c r="C316" s="79" t="s">
        <v>933</v>
      </c>
      <c r="D316" s="22" t="s">
        <v>639</v>
      </c>
      <c r="E316" s="80">
        <v>46065</v>
      </c>
      <c r="F316" t="s">
        <v>390</v>
      </c>
      <c r="G316" s="28" t="s">
        <v>23</v>
      </c>
      <c r="H316" t="s">
        <v>380</v>
      </c>
      <c r="I316" s="23">
        <v>-904904</v>
      </c>
      <c r="J316" s="23">
        <v>0</v>
      </c>
      <c r="K316" s="23">
        <v>-72392.320000000007</v>
      </c>
      <c r="L316" s="23">
        <v>-977296.32000000007</v>
      </c>
      <c r="M316" s="23"/>
      <c r="N316" s="23"/>
      <c r="O316" s="23"/>
      <c r="P316" s="23"/>
    </row>
    <row r="317" spans="1:16" x14ac:dyDescent="0.25">
      <c r="A317" s="83" t="s">
        <v>12</v>
      </c>
      <c r="B317" s="16">
        <v>2</v>
      </c>
      <c r="C317" s="79" t="s">
        <v>933</v>
      </c>
      <c r="D317" s="22" t="s">
        <v>640</v>
      </c>
      <c r="E317" s="80">
        <v>46065</v>
      </c>
      <c r="F317" t="s">
        <v>399</v>
      </c>
      <c r="G317" s="28" t="s">
        <v>23</v>
      </c>
      <c r="H317" t="s">
        <v>372</v>
      </c>
      <c r="I317" s="23">
        <v>-1131130</v>
      </c>
      <c r="J317" s="23">
        <v>0</v>
      </c>
      <c r="K317" s="23">
        <v>-90490.400000000009</v>
      </c>
      <c r="L317" s="23">
        <v>-1221620.3999999999</v>
      </c>
      <c r="M317" s="23"/>
      <c r="N317" s="23"/>
      <c r="O317" s="23"/>
      <c r="P317" s="23"/>
    </row>
    <row r="318" spans="1:16" x14ac:dyDescent="0.25">
      <c r="A318" s="83" t="s">
        <v>12</v>
      </c>
      <c r="B318" s="16">
        <v>2</v>
      </c>
      <c r="C318" s="79" t="s">
        <v>933</v>
      </c>
      <c r="D318" s="22" t="s">
        <v>641</v>
      </c>
      <c r="E318" s="80">
        <v>46064</v>
      </c>
      <c r="F318" t="s">
        <v>400</v>
      </c>
      <c r="G318" s="28" t="s">
        <v>23</v>
      </c>
      <c r="H318" t="s">
        <v>362</v>
      </c>
      <c r="I318" s="23">
        <v>-238365</v>
      </c>
      <c r="J318" s="23">
        <v>0</v>
      </c>
      <c r="K318" s="23">
        <v>-19069.2</v>
      </c>
      <c r="L318" s="23">
        <v>-257434.2</v>
      </c>
      <c r="M318" s="23"/>
      <c r="N318" s="23"/>
      <c r="O318" s="23"/>
      <c r="P318" s="23"/>
    </row>
    <row r="319" spans="1:16" x14ac:dyDescent="0.25">
      <c r="A319" s="83" t="s">
        <v>12</v>
      </c>
      <c r="B319" s="16">
        <v>2</v>
      </c>
      <c r="C319" s="79" t="s">
        <v>933</v>
      </c>
      <c r="D319" s="22" t="s">
        <v>642</v>
      </c>
      <c r="E319" s="80">
        <v>46064</v>
      </c>
      <c r="F319" t="s">
        <v>401</v>
      </c>
      <c r="G319" s="28" t="s">
        <v>23</v>
      </c>
      <c r="H319" t="s">
        <v>373</v>
      </c>
      <c r="I319" s="23">
        <v>-106026</v>
      </c>
      <c r="J319" s="23">
        <v>0</v>
      </c>
      <c r="K319" s="23">
        <v>-8482.08</v>
      </c>
      <c r="L319" s="23">
        <v>-114508.08</v>
      </c>
      <c r="M319" s="23"/>
      <c r="N319" s="23"/>
      <c r="O319" s="23"/>
      <c r="P319" s="23"/>
    </row>
    <row r="320" spans="1:16" x14ac:dyDescent="0.25">
      <c r="A320" s="83" t="s">
        <v>14</v>
      </c>
      <c r="B320" s="16">
        <v>1</v>
      </c>
      <c r="C320" s="79"/>
      <c r="D320" s="22"/>
      <c r="E320" s="80">
        <v>46047</v>
      </c>
      <c r="F320" t="s">
        <v>401</v>
      </c>
      <c r="G320" s="28" t="s">
        <v>23</v>
      </c>
      <c r="H320" t="s">
        <v>1038</v>
      </c>
      <c r="L320" s="23">
        <v>-230432974</v>
      </c>
      <c r="M320" s="23"/>
      <c r="N320" s="23"/>
      <c r="O320" s="23"/>
      <c r="P320" s="23"/>
    </row>
    <row r="321" spans="1:16" x14ac:dyDescent="0.25">
      <c r="A321" s="83" t="s">
        <v>12</v>
      </c>
      <c r="B321" s="16">
        <v>2</v>
      </c>
      <c r="C321" s="79" t="s">
        <v>933</v>
      </c>
      <c r="D321" s="22" t="s">
        <v>643</v>
      </c>
      <c r="E321" s="80">
        <v>46064</v>
      </c>
      <c r="F321" t="s">
        <v>391</v>
      </c>
      <c r="G321" s="28" t="s">
        <v>23</v>
      </c>
      <c r="H321" t="s">
        <v>377</v>
      </c>
      <c r="I321" s="23">
        <v>-86201</v>
      </c>
      <c r="J321" s="23">
        <v>0</v>
      </c>
      <c r="K321" s="23">
        <v>-6896.08</v>
      </c>
      <c r="L321" s="23">
        <v>-93097.08</v>
      </c>
      <c r="M321" s="23"/>
      <c r="N321" s="23"/>
      <c r="O321" s="23"/>
      <c r="P321" s="23"/>
    </row>
    <row r="322" spans="1:16" x14ac:dyDescent="0.25">
      <c r="A322" s="83" t="s">
        <v>12</v>
      </c>
      <c r="B322" s="16">
        <v>2</v>
      </c>
      <c r="C322" s="79" t="s">
        <v>933</v>
      </c>
      <c r="D322" s="22" t="s">
        <v>644</v>
      </c>
      <c r="E322" s="80">
        <v>46064</v>
      </c>
      <c r="F322" t="s">
        <v>396</v>
      </c>
      <c r="G322" s="28" t="s">
        <v>23</v>
      </c>
      <c r="H322" t="s">
        <v>344</v>
      </c>
      <c r="I322" s="23">
        <v>-219139</v>
      </c>
      <c r="J322" s="23">
        <v>0</v>
      </c>
      <c r="K322" s="23">
        <v>-17531.12</v>
      </c>
      <c r="L322" s="23">
        <v>-236670.12</v>
      </c>
      <c r="M322" s="23"/>
      <c r="N322" s="23"/>
      <c r="O322" s="23"/>
      <c r="P322" s="23"/>
    </row>
    <row r="323" spans="1:16" x14ac:dyDescent="0.25">
      <c r="A323" s="83" t="s">
        <v>12</v>
      </c>
      <c r="B323" s="16">
        <v>2</v>
      </c>
      <c r="C323" s="79" t="s">
        <v>933</v>
      </c>
      <c r="D323" s="22" t="s">
        <v>645</v>
      </c>
      <c r="E323" s="80">
        <v>46063</v>
      </c>
      <c r="F323" t="s">
        <v>402</v>
      </c>
      <c r="G323" s="28" t="s">
        <v>23</v>
      </c>
      <c r="H323" t="s">
        <v>451</v>
      </c>
      <c r="I323" s="23">
        <v>-2106087</v>
      </c>
      <c r="J323" s="23">
        <v>0</v>
      </c>
      <c r="K323" s="23">
        <v>-168486.96</v>
      </c>
      <c r="L323" s="23">
        <v>-2274573.96</v>
      </c>
      <c r="M323" s="23"/>
      <c r="N323" s="23"/>
      <c r="O323" s="23"/>
      <c r="P323" s="23"/>
    </row>
    <row r="324" spans="1:16" x14ac:dyDescent="0.25">
      <c r="A324" s="83" t="s">
        <v>12</v>
      </c>
      <c r="B324" s="16">
        <v>2</v>
      </c>
      <c r="C324" s="79" t="s">
        <v>933</v>
      </c>
      <c r="D324" s="22" t="s">
        <v>646</v>
      </c>
      <c r="E324" s="80">
        <v>46063</v>
      </c>
      <c r="F324" t="s">
        <v>403</v>
      </c>
      <c r="G324" s="28" t="s">
        <v>23</v>
      </c>
      <c r="H324" t="s">
        <v>452</v>
      </c>
      <c r="I324" s="23">
        <v>-199404</v>
      </c>
      <c r="J324" s="23">
        <v>0</v>
      </c>
      <c r="K324" s="23">
        <v>-15952.32</v>
      </c>
      <c r="L324" s="23">
        <v>-215356.32</v>
      </c>
      <c r="M324" s="23"/>
      <c r="N324" s="23"/>
      <c r="O324" s="23"/>
      <c r="P324" s="23"/>
    </row>
    <row r="325" spans="1:16" x14ac:dyDescent="0.25">
      <c r="A325" s="83" t="s">
        <v>12</v>
      </c>
      <c r="B325" s="16">
        <v>2</v>
      </c>
      <c r="C325" s="79" t="s">
        <v>933</v>
      </c>
      <c r="D325" s="22" t="s">
        <v>647</v>
      </c>
      <c r="E325" s="80">
        <v>46063</v>
      </c>
      <c r="F325" t="s">
        <v>404</v>
      </c>
      <c r="G325" s="28" t="s">
        <v>23</v>
      </c>
      <c r="H325" t="s">
        <v>453</v>
      </c>
      <c r="I325" s="23">
        <v>-209277</v>
      </c>
      <c r="J325" s="23">
        <v>0</v>
      </c>
      <c r="K325" s="23">
        <v>-16742.16</v>
      </c>
      <c r="L325" s="23">
        <v>-226019.16</v>
      </c>
      <c r="M325" s="23"/>
      <c r="N325" s="23"/>
      <c r="O325" s="23"/>
      <c r="P325" s="23"/>
    </row>
    <row r="326" spans="1:16" x14ac:dyDescent="0.25">
      <c r="A326" s="83" t="s">
        <v>12</v>
      </c>
      <c r="B326" s="16">
        <v>2</v>
      </c>
      <c r="C326" s="79" t="s">
        <v>933</v>
      </c>
      <c r="D326" s="22" t="s">
        <v>648</v>
      </c>
      <c r="E326" s="80">
        <v>46062</v>
      </c>
      <c r="F326" t="s">
        <v>405</v>
      </c>
      <c r="G326" s="28" t="s">
        <v>23</v>
      </c>
      <c r="H326" t="s">
        <v>368</v>
      </c>
      <c r="I326" s="23">
        <v>-95346</v>
      </c>
      <c r="J326" s="23">
        <v>0</v>
      </c>
      <c r="K326" s="23">
        <v>-7627.68</v>
      </c>
      <c r="L326" s="23">
        <v>-102973.68</v>
      </c>
      <c r="M326" s="23"/>
      <c r="N326" s="23"/>
      <c r="O326" s="23"/>
      <c r="P326" s="23"/>
    </row>
    <row r="327" spans="1:16" x14ac:dyDescent="0.25">
      <c r="A327" s="83" t="s">
        <v>12</v>
      </c>
      <c r="B327" s="16">
        <v>2</v>
      </c>
      <c r="C327" s="79" t="s">
        <v>933</v>
      </c>
      <c r="D327" s="22" t="s">
        <v>649</v>
      </c>
      <c r="E327" s="80">
        <v>46060</v>
      </c>
      <c r="F327" t="s">
        <v>394</v>
      </c>
      <c r="G327" s="28" t="s">
        <v>23</v>
      </c>
      <c r="H327" t="s">
        <v>348</v>
      </c>
      <c r="I327" s="23">
        <v>-62783</v>
      </c>
      <c r="J327" s="23">
        <v>0</v>
      </c>
      <c r="K327" s="23">
        <v>-5022.6400000000003</v>
      </c>
      <c r="L327" s="23">
        <v>-67805.64</v>
      </c>
      <c r="M327" s="23"/>
      <c r="N327" s="23"/>
      <c r="O327" s="23"/>
      <c r="P327" s="23"/>
    </row>
    <row r="328" spans="1:16" x14ac:dyDescent="0.25">
      <c r="A328" s="83" t="s">
        <v>12</v>
      </c>
      <c r="B328" s="16">
        <v>2</v>
      </c>
      <c r="C328" s="79" t="s">
        <v>933</v>
      </c>
      <c r="D328" s="22" t="s">
        <v>650</v>
      </c>
      <c r="E328" s="80">
        <v>46060</v>
      </c>
      <c r="F328" t="s">
        <v>406</v>
      </c>
      <c r="G328" s="28" t="s">
        <v>23</v>
      </c>
      <c r="H328" t="s">
        <v>369</v>
      </c>
      <c r="I328" s="23">
        <v>-281811</v>
      </c>
      <c r="J328" s="23">
        <v>0</v>
      </c>
      <c r="K328" s="23">
        <v>-22544.880000000001</v>
      </c>
      <c r="L328" s="23">
        <v>-304355.88</v>
      </c>
      <c r="M328" s="23"/>
      <c r="N328" s="23"/>
      <c r="O328" s="23"/>
      <c r="P328" s="23"/>
    </row>
    <row r="329" spans="1:16" x14ac:dyDescent="0.25">
      <c r="A329" s="83" t="s">
        <v>12</v>
      </c>
      <c r="B329" s="16">
        <v>2</v>
      </c>
      <c r="C329" s="79" t="s">
        <v>933</v>
      </c>
      <c r="D329" s="22" t="s">
        <v>651</v>
      </c>
      <c r="E329" s="80">
        <v>46059</v>
      </c>
      <c r="F329" t="s">
        <v>407</v>
      </c>
      <c r="G329" s="28" t="s">
        <v>23</v>
      </c>
      <c r="H329" t="s">
        <v>374</v>
      </c>
      <c r="I329" s="23">
        <v>-105630</v>
      </c>
      <c r="J329" s="23">
        <v>0</v>
      </c>
      <c r="K329" s="23">
        <v>-8450.4</v>
      </c>
      <c r="L329" s="23">
        <v>-114080.4</v>
      </c>
      <c r="M329" s="23"/>
      <c r="N329" s="23"/>
      <c r="O329" s="23"/>
      <c r="P329" s="23"/>
    </row>
    <row r="330" spans="1:16" x14ac:dyDescent="0.25">
      <c r="A330" s="83" t="s">
        <v>12</v>
      </c>
      <c r="B330" s="16">
        <v>2</v>
      </c>
      <c r="C330" s="79" t="s">
        <v>933</v>
      </c>
      <c r="D330" s="22" t="s">
        <v>652</v>
      </c>
      <c r="E330" s="80">
        <v>46059</v>
      </c>
      <c r="F330" t="s">
        <v>405</v>
      </c>
      <c r="G330" s="28" t="s">
        <v>23</v>
      </c>
      <c r="H330" t="s">
        <v>368</v>
      </c>
      <c r="I330" s="23">
        <v>-47673</v>
      </c>
      <c r="J330" s="23">
        <v>0</v>
      </c>
      <c r="K330" s="23">
        <v>-3813.84</v>
      </c>
      <c r="L330" s="23">
        <v>-51486.84</v>
      </c>
      <c r="M330" s="23"/>
      <c r="N330" s="23"/>
      <c r="O330" s="23"/>
      <c r="P330" s="23"/>
    </row>
    <row r="331" spans="1:16" x14ac:dyDescent="0.25">
      <c r="A331" s="83" t="s">
        <v>12</v>
      </c>
      <c r="B331" s="16">
        <v>2</v>
      </c>
      <c r="C331" s="79" t="s">
        <v>933</v>
      </c>
      <c r="D331" s="22" t="s">
        <v>653</v>
      </c>
      <c r="E331" s="80">
        <v>46058</v>
      </c>
      <c r="F331" t="s">
        <v>408</v>
      </c>
      <c r="G331" s="28" t="s">
        <v>23</v>
      </c>
      <c r="H331" t="s">
        <v>454</v>
      </c>
      <c r="I331" s="23">
        <v>-47673</v>
      </c>
      <c r="J331" s="23">
        <v>0</v>
      </c>
      <c r="K331" s="23">
        <v>-3813.84</v>
      </c>
      <c r="L331" s="23">
        <v>-51486.84</v>
      </c>
      <c r="M331" s="23"/>
      <c r="N331" s="23"/>
      <c r="O331" s="23"/>
      <c r="P331" s="23"/>
    </row>
    <row r="332" spans="1:16" x14ac:dyDescent="0.25">
      <c r="A332" s="83" t="s">
        <v>12</v>
      </c>
      <c r="B332" s="16">
        <v>2</v>
      </c>
      <c r="C332" s="79" t="s">
        <v>933</v>
      </c>
      <c r="D332" s="22" t="s">
        <v>654</v>
      </c>
      <c r="E332" s="80">
        <v>46057</v>
      </c>
      <c r="F332" t="s">
        <v>409</v>
      </c>
      <c r="G332" s="28" t="s">
        <v>23</v>
      </c>
      <c r="H332" t="s">
        <v>375</v>
      </c>
      <c r="I332" s="23">
        <v>-428858</v>
      </c>
      <c r="J332" s="23">
        <v>0</v>
      </c>
      <c r="K332" s="23">
        <v>-34308.639999999999</v>
      </c>
      <c r="L332" s="23">
        <v>-463166.64</v>
      </c>
      <c r="M332" s="23"/>
      <c r="N332" s="23"/>
      <c r="O332" s="23"/>
      <c r="P332" s="23"/>
    </row>
    <row r="333" spans="1:16" x14ac:dyDescent="0.25">
      <c r="A333" s="83" t="s">
        <v>12</v>
      </c>
      <c r="B333" s="16">
        <v>2</v>
      </c>
      <c r="C333" s="79" t="s">
        <v>933</v>
      </c>
      <c r="D333" s="22" t="s">
        <v>655</v>
      </c>
      <c r="E333" s="80">
        <v>46057</v>
      </c>
      <c r="F333" t="s">
        <v>410</v>
      </c>
      <c r="G333" s="28" t="s">
        <v>23</v>
      </c>
      <c r="H333" t="s">
        <v>455</v>
      </c>
      <c r="I333" s="23">
        <v>-212052</v>
      </c>
      <c r="J333" s="23">
        <v>0</v>
      </c>
      <c r="K333" s="23">
        <v>-16964.16</v>
      </c>
      <c r="L333" s="23">
        <v>-229016.16</v>
      </c>
      <c r="M333" s="23"/>
      <c r="N333" s="23"/>
      <c r="O333" s="23"/>
      <c r="P333" s="23"/>
    </row>
    <row r="334" spans="1:16" x14ac:dyDescent="0.25">
      <c r="A334" s="83" t="s">
        <v>12</v>
      </c>
      <c r="B334" s="16">
        <v>2</v>
      </c>
      <c r="C334" s="79" t="s">
        <v>933</v>
      </c>
      <c r="D334" s="22" t="s">
        <v>656</v>
      </c>
      <c r="E334" s="80">
        <v>46057</v>
      </c>
      <c r="F334" t="s">
        <v>411</v>
      </c>
      <c r="G334" s="28" t="s">
        <v>23</v>
      </c>
      <c r="H334" t="s">
        <v>355</v>
      </c>
      <c r="I334" s="23">
        <v>-106026</v>
      </c>
      <c r="J334" s="23">
        <v>0</v>
      </c>
      <c r="K334" s="23">
        <v>-8482.08</v>
      </c>
      <c r="L334" s="23">
        <v>-114508.08</v>
      </c>
      <c r="M334" s="23"/>
      <c r="N334" s="23"/>
      <c r="O334" s="23"/>
      <c r="P334" s="23"/>
    </row>
    <row r="335" spans="1:16" x14ac:dyDescent="0.25">
      <c r="A335" s="83" t="s">
        <v>12</v>
      </c>
      <c r="B335" s="16">
        <v>2</v>
      </c>
      <c r="C335" s="79" t="s">
        <v>933</v>
      </c>
      <c r="D335" s="22" t="s">
        <v>657</v>
      </c>
      <c r="E335" s="80">
        <v>46057</v>
      </c>
      <c r="F335" t="s">
        <v>412</v>
      </c>
      <c r="G335" s="28" t="s">
        <v>23</v>
      </c>
      <c r="H335" t="s">
        <v>383</v>
      </c>
      <c r="I335" s="23">
        <v>-471858</v>
      </c>
      <c r="J335" s="23">
        <v>0</v>
      </c>
      <c r="K335" s="23">
        <v>-37748.639999999999</v>
      </c>
      <c r="L335" s="23">
        <v>-509606.64</v>
      </c>
      <c r="M335" s="23"/>
      <c r="N335" s="23"/>
      <c r="O335" s="23"/>
      <c r="P335" s="23"/>
    </row>
    <row r="336" spans="1:16" x14ac:dyDescent="0.25">
      <c r="A336" s="83" t="s">
        <v>12</v>
      </c>
      <c r="B336" s="16">
        <v>2</v>
      </c>
      <c r="C336" s="79" t="s">
        <v>933</v>
      </c>
      <c r="D336" s="22" t="s">
        <v>658</v>
      </c>
      <c r="E336" s="80">
        <v>46057</v>
      </c>
      <c r="F336" t="s">
        <v>401</v>
      </c>
      <c r="G336" s="28" t="s">
        <v>23</v>
      </c>
      <c r="H336" t="s">
        <v>373</v>
      </c>
      <c r="I336" s="23">
        <v>-195048</v>
      </c>
      <c r="J336" s="23">
        <v>0</v>
      </c>
      <c r="K336" s="23">
        <v>-15603.84</v>
      </c>
      <c r="L336" s="23">
        <v>-210651.84</v>
      </c>
      <c r="M336" s="23"/>
      <c r="N336" s="23"/>
      <c r="O336" s="23"/>
      <c r="P336" s="23"/>
    </row>
    <row r="337" spans="1:16" x14ac:dyDescent="0.25">
      <c r="A337" s="83" t="s">
        <v>12</v>
      </c>
      <c r="B337" s="16">
        <v>2</v>
      </c>
      <c r="C337" s="79" t="s">
        <v>933</v>
      </c>
      <c r="D337" s="22" t="s">
        <v>659</v>
      </c>
      <c r="E337" s="80">
        <v>46057</v>
      </c>
      <c r="F337" t="s">
        <v>392</v>
      </c>
      <c r="G337" s="28" t="s">
        <v>23</v>
      </c>
      <c r="H337" t="s">
        <v>358</v>
      </c>
      <c r="I337" s="23">
        <v>-325165</v>
      </c>
      <c r="J337" s="23">
        <v>0</v>
      </c>
      <c r="K337" s="23">
        <v>-26013.200000000001</v>
      </c>
      <c r="L337" s="23">
        <v>-351178.2</v>
      </c>
      <c r="M337" s="23"/>
      <c r="N337" s="23"/>
      <c r="O337" s="23"/>
      <c r="P337" s="23"/>
    </row>
    <row r="338" spans="1:16" x14ac:dyDescent="0.25">
      <c r="A338" s="83" t="s">
        <v>12</v>
      </c>
      <c r="B338" s="16">
        <v>2</v>
      </c>
      <c r="C338" s="79" t="s">
        <v>933</v>
      </c>
      <c r="D338" s="22" t="s">
        <v>660</v>
      </c>
      <c r="E338" s="80">
        <v>46056</v>
      </c>
      <c r="F338" t="s">
        <v>413</v>
      </c>
      <c r="G338" s="28" t="s">
        <v>23</v>
      </c>
      <c r="H338" t="s">
        <v>360</v>
      </c>
      <c r="I338" s="23">
        <v>-104950</v>
      </c>
      <c r="J338" s="23">
        <v>0</v>
      </c>
      <c r="K338" s="23">
        <v>-8396</v>
      </c>
      <c r="L338" s="23">
        <v>-113346</v>
      </c>
      <c r="M338" s="23"/>
      <c r="N338" s="23"/>
      <c r="O338" s="23"/>
      <c r="P338" s="23"/>
    </row>
    <row r="339" spans="1:16" x14ac:dyDescent="0.25">
      <c r="A339" s="83" t="s">
        <v>12</v>
      </c>
      <c r="B339" s="16">
        <v>2</v>
      </c>
      <c r="C339" s="79" t="s">
        <v>933</v>
      </c>
      <c r="D339" s="22" t="s">
        <v>661</v>
      </c>
      <c r="E339" s="80">
        <v>46056</v>
      </c>
      <c r="F339" t="s">
        <v>394</v>
      </c>
      <c r="G339" s="28" t="s">
        <v>23</v>
      </c>
      <c r="H339" t="s">
        <v>348</v>
      </c>
      <c r="I339" s="23">
        <v>-113113</v>
      </c>
      <c r="J339" s="23">
        <v>0</v>
      </c>
      <c r="K339" s="23">
        <v>-9049.0400000000009</v>
      </c>
      <c r="L339" s="23">
        <v>-122162.04000000001</v>
      </c>
      <c r="M339" s="23"/>
      <c r="N339" s="23"/>
      <c r="O339" s="23"/>
      <c r="P339" s="23"/>
    </row>
    <row r="340" spans="1:16" x14ac:dyDescent="0.25">
      <c r="A340" s="83" t="s">
        <v>12</v>
      </c>
      <c r="B340" s="16">
        <v>2</v>
      </c>
      <c r="C340" s="79" t="s">
        <v>933</v>
      </c>
      <c r="D340" s="22" t="s">
        <v>662</v>
      </c>
      <c r="E340" s="80">
        <v>46056</v>
      </c>
      <c r="F340" t="s">
        <v>414</v>
      </c>
      <c r="G340" s="28" t="s">
        <v>23</v>
      </c>
      <c r="H340" t="s">
        <v>359</v>
      </c>
      <c r="I340" s="23">
        <v>-577488</v>
      </c>
      <c r="J340" s="23">
        <v>0</v>
      </c>
      <c r="K340" s="23">
        <v>-46199.040000000001</v>
      </c>
      <c r="L340" s="23">
        <v>-623687.04</v>
      </c>
      <c r="M340" s="23"/>
      <c r="N340" s="23"/>
      <c r="O340" s="23"/>
      <c r="P340" s="23"/>
    </row>
    <row r="341" spans="1:16" x14ac:dyDescent="0.25">
      <c r="A341" s="83" t="s">
        <v>12</v>
      </c>
      <c r="B341" s="16">
        <v>2</v>
      </c>
      <c r="C341" s="79" t="s">
        <v>933</v>
      </c>
      <c r="D341" s="22" t="s">
        <v>663</v>
      </c>
      <c r="E341" s="80">
        <v>46056</v>
      </c>
      <c r="F341" t="s">
        <v>395</v>
      </c>
      <c r="G341" s="28" t="s">
        <v>23</v>
      </c>
      <c r="H341" t="s">
        <v>346</v>
      </c>
      <c r="I341" s="23">
        <v>-131100</v>
      </c>
      <c r="J341" s="23">
        <v>0</v>
      </c>
      <c r="K341" s="23">
        <v>-10488</v>
      </c>
      <c r="L341" s="23">
        <v>-141588</v>
      </c>
      <c r="M341" s="23"/>
      <c r="N341" s="23"/>
      <c r="O341" s="23"/>
      <c r="P341" s="23"/>
    </row>
    <row r="342" spans="1:16" x14ac:dyDescent="0.25">
      <c r="A342" s="83" t="s">
        <v>12</v>
      </c>
      <c r="B342" s="16">
        <v>2</v>
      </c>
      <c r="C342" s="79" t="s">
        <v>933</v>
      </c>
      <c r="D342" s="22" t="s">
        <v>664</v>
      </c>
      <c r="E342" s="80">
        <v>46055</v>
      </c>
      <c r="F342" t="s">
        <v>415</v>
      </c>
      <c r="G342" s="28" t="s">
        <v>23</v>
      </c>
      <c r="H342" t="s">
        <v>356</v>
      </c>
      <c r="I342" s="23">
        <v>-212052</v>
      </c>
      <c r="J342" s="23">
        <v>0</v>
      </c>
      <c r="K342" s="23">
        <v>-16964.16</v>
      </c>
      <c r="L342" s="23">
        <v>-229016.16</v>
      </c>
      <c r="M342" s="23"/>
      <c r="N342" s="23"/>
      <c r="O342" s="23"/>
      <c r="P342" s="23"/>
    </row>
    <row r="343" spans="1:16" x14ac:dyDescent="0.25">
      <c r="A343" s="83" t="s">
        <v>12</v>
      </c>
      <c r="B343" s="16">
        <v>2</v>
      </c>
      <c r="C343" s="79" t="s">
        <v>933</v>
      </c>
      <c r="D343" s="22" t="s">
        <v>665</v>
      </c>
      <c r="E343" s="80">
        <v>46055</v>
      </c>
      <c r="F343" t="s">
        <v>416</v>
      </c>
      <c r="G343" s="28" t="s">
        <v>23</v>
      </c>
      <c r="H343" t="s">
        <v>456</v>
      </c>
      <c r="I343" s="23">
        <v>-52815</v>
      </c>
      <c r="J343" s="23">
        <v>0</v>
      </c>
      <c r="K343" s="23">
        <v>-4225.2</v>
      </c>
      <c r="L343" s="23">
        <v>-57040.2</v>
      </c>
      <c r="M343" s="23"/>
      <c r="N343" s="23"/>
      <c r="O343" s="23"/>
      <c r="P343" s="23"/>
    </row>
    <row r="344" spans="1:16" x14ac:dyDescent="0.25">
      <c r="A344" s="83" t="s">
        <v>12</v>
      </c>
      <c r="B344" s="16">
        <v>2</v>
      </c>
      <c r="C344" s="79" t="s">
        <v>933</v>
      </c>
      <c r="D344" s="22" t="s">
        <v>666</v>
      </c>
      <c r="E344" s="80">
        <v>46055</v>
      </c>
      <c r="F344" t="s">
        <v>390</v>
      </c>
      <c r="G344" s="28" t="s">
        <v>23</v>
      </c>
      <c r="H344" t="s">
        <v>380</v>
      </c>
      <c r="I344" s="23">
        <v>-171172</v>
      </c>
      <c r="J344" s="23">
        <v>0</v>
      </c>
      <c r="K344" s="23">
        <v>-13693.76</v>
      </c>
      <c r="L344" s="23">
        <v>-184865.76</v>
      </c>
      <c r="M344" s="23"/>
      <c r="N344" s="23"/>
      <c r="O344" s="23"/>
      <c r="P344" s="23"/>
    </row>
    <row r="345" spans="1:16" x14ac:dyDescent="0.25">
      <c r="A345" s="83" t="s">
        <v>12</v>
      </c>
      <c r="B345" s="16">
        <v>2</v>
      </c>
      <c r="C345" s="79" t="s">
        <v>933</v>
      </c>
      <c r="D345" s="22" t="s">
        <v>667</v>
      </c>
      <c r="E345" s="80">
        <v>46055</v>
      </c>
      <c r="F345" t="s">
        <v>417</v>
      </c>
      <c r="G345" s="28" t="s">
        <v>23</v>
      </c>
      <c r="H345" t="s">
        <v>365</v>
      </c>
      <c r="I345" s="23">
        <v>-482358</v>
      </c>
      <c r="J345" s="23">
        <v>0</v>
      </c>
      <c r="K345" s="23">
        <v>-38588.639999999999</v>
      </c>
      <c r="L345" s="23">
        <v>-520946.64</v>
      </c>
      <c r="M345" s="23"/>
      <c r="N345" s="23"/>
      <c r="O345" s="23"/>
      <c r="P345" s="23"/>
    </row>
    <row r="346" spans="1:16" x14ac:dyDescent="0.25">
      <c r="A346" s="83" t="s">
        <v>12</v>
      </c>
      <c r="B346" s="16">
        <v>2</v>
      </c>
      <c r="C346" s="79" t="s">
        <v>933</v>
      </c>
      <c r="D346" s="22" t="s">
        <v>668</v>
      </c>
      <c r="E346" s="80">
        <v>46055</v>
      </c>
      <c r="F346" t="s">
        <v>417</v>
      </c>
      <c r="G346" s="28" t="s">
        <v>23</v>
      </c>
      <c r="H346" t="s">
        <v>365</v>
      </c>
      <c r="I346" s="23">
        <v>-897421</v>
      </c>
      <c r="J346" s="23">
        <v>0</v>
      </c>
      <c r="K346" s="23">
        <v>-71793.680000000008</v>
      </c>
      <c r="L346" s="23">
        <v>-969214.68</v>
      </c>
      <c r="M346" s="23"/>
      <c r="N346" s="23"/>
      <c r="O346" s="23"/>
      <c r="P346" s="23"/>
    </row>
    <row r="347" spans="1:16" x14ac:dyDescent="0.25">
      <c r="A347" s="83" t="s">
        <v>12</v>
      </c>
      <c r="B347" s="16">
        <v>2</v>
      </c>
      <c r="C347" s="79" t="s">
        <v>933</v>
      </c>
      <c r="D347" s="22" t="s">
        <v>669</v>
      </c>
      <c r="E347" s="80">
        <v>46055</v>
      </c>
      <c r="F347" t="s">
        <v>418</v>
      </c>
      <c r="G347" s="28" t="s">
        <v>23</v>
      </c>
      <c r="H347" t="s">
        <v>378</v>
      </c>
      <c r="I347" s="23">
        <v>-717712</v>
      </c>
      <c r="J347" s="23">
        <v>0</v>
      </c>
      <c r="K347" s="23">
        <v>-57416.959999999999</v>
      </c>
      <c r="L347" s="23">
        <v>-775128.96</v>
      </c>
      <c r="M347" s="23"/>
      <c r="N347" s="23"/>
      <c r="O347" s="23"/>
      <c r="P347" s="23"/>
    </row>
    <row r="348" spans="1:16" x14ac:dyDescent="0.25">
      <c r="A348" s="83" t="s">
        <v>12</v>
      </c>
      <c r="B348" s="16">
        <v>2</v>
      </c>
      <c r="C348" s="79" t="s">
        <v>933</v>
      </c>
      <c r="D348" s="22" t="s">
        <v>670</v>
      </c>
      <c r="E348" s="80">
        <v>46055</v>
      </c>
      <c r="F348" t="s">
        <v>406</v>
      </c>
      <c r="G348" s="28" t="s">
        <v>23</v>
      </c>
      <c r="H348" t="s">
        <v>369</v>
      </c>
      <c r="I348" s="23">
        <v>-47673</v>
      </c>
      <c r="J348" s="23">
        <v>0</v>
      </c>
      <c r="K348" s="23">
        <v>-3813.84</v>
      </c>
      <c r="L348" s="23">
        <v>-51486.84</v>
      </c>
      <c r="M348" s="23"/>
      <c r="N348" s="23"/>
      <c r="O348" s="23"/>
      <c r="P348" s="23"/>
    </row>
    <row r="349" spans="1:16" x14ac:dyDescent="0.25">
      <c r="A349" s="83" t="s">
        <v>12</v>
      </c>
      <c r="B349" s="16">
        <v>2</v>
      </c>
      <c r="C349" s="79" t="s">
        <v>933</v>
      </c>
      <c r="D349" s="22" t="s">
        <v>671</v>
      </c>
      <c r="E349" s="80">
        <v>46054</v>
      </c>
      <c r="F349" t="s">
        <v>389</v>
      </c>
      <c r="G349" s="28" t="s">
        <v>23</v>
      </c>
      <c r="H349" t="s">
        <v>366</v>
      </c>
      <c r="I349" s="23">
        <v>-175389</v>
      </c>
      <c r="J349" s="23">
        <v>0</v>
      </c>
      <c r="K349" s="23">
        <v>-14031.12</v>
      </c>
      <c r="L349" s="23">
        <v>-189420.12</v>
      </c>
      <c r="M349" s="23"/>
      <c r="N349" s="23"/>
      <c r="O349" s="23"/>
      <c r="P349" s="23"/>
    </row>
    <row r="350" spans="1:16" x14ac:dyDescent="0.25">
      <c r="A350" s="83" t="s">
        <v>385</v>
      </c>
      <c r="B350" s="16">
        <v>2</v>
      </c>
      <c r="C350" s="92" t="s">
        <v>934</v>
      </c>
      <c r="D350" s="22" t="s">
        <v>672</v>
      </c>
      <c r="E350" s="80">
        <v>46081</v>
      </c>
      <c r="F350" t="s">
        <v>316</v>
      </c>
      <c r="G350" s="28" t="s">
        <v>23</v>
      </c>
      <c r="H350" t="s">
        <v>457</v>
      </c>
      <c r="I350" s="23">
        <v>-9288321</v>
      </c>
      <c r="J350" s="23">
        <v>0</v>
      </c>
      <c r="K350" s="23">
        <v>-743065.68</v>
      </c>
      <c r="L350" s="23">
        <v>-10031386.68</v>
      </c>
      <c r="M350" s="23"/>
      <c r="N350" s="23"/>
      <c r="O350" s="23"/>
      <c r="P350" s="23"/>
    </row>
    <row r="351" spans="1:16" x14ac:dyDescent="0.25">
      <c r="A351" s="83" t="s">
        <v>385</v>
      </c>
      <c r="B351" s="16">
        <v>2</v>
      </c>
      <c r="C351" s="92" t="s">
        <v>934</v>
      </c>
      <c r="D351" s="22" t="s">
        <v>672</v>
      </c>
      <c r="E351" s="80">
        <v>46081</v>
      </c>
      <c r="F351" t="s">
        <v>316</v>
      </c>
      <c r="G351" s="28" t="s">
        <v>23</v>
      </c>
      <c r="H351" t="s">
        <v>458</v>
      </c>
      <c r="I351" s="23">
        <v>-7264875</v>
      </c>
      <c r="J351" s="23">
        <v>0</v>
      </c>
      <c r="K351" s="23">
        <v>-581190</v>
      </c>
      <c r="L351" s="23">
        <v>-7846065</v>
      </c>
      <c r="M351" s="23"/>
      <c r="N351" s="23"/>
      <c r="O351" s="23"/>
      <c r="P351" s="23"/>
    </row>
    <row r="352" spans="1:16" x14ac:dyDescent="0.25">
      <c r="A352" s="83" t="s">
        <v>385</v>
      </c>
      <c r="B352" s="16">
        <v>2</v>
      </c>
      <c r="C352" s="92" t="s">
        <v>934</v>
      </c>
      <c r="D352" s="22" t="s">
        <v>672</v>
      </c>
      <c r="E352" s="80">
        <v>46081</v>
      </c>
      <c r="F352" t="s">
        <v>316</v>
      </c>
      <c r="G352" s="28" t="s">
        <v>23</v>
      </c>
      <c r="H352" t="s">
        <v>459</v>
      </c>
      <c r="I352" s="23">
        <v>-2322080</v>
      </c>
      <c r="J352" s="23">
        <v>0</v>
      </c>
      <c r="K352" s="23">
        <v>-185766.39999999999</v>
      </c>
      <c r="L352" s="23">
        <v>-2507846.4</v>
      </c>
      <c r="M352" s="23"/>
      <c r="N352" s="23"/>
      <c r="O352" s="23"/>
      <c r="P352" s="23"/>
    </row>
    <row r="353" spans="1:16" x14ac:dyDescent="0.25">
      <c r="A353" s="83" t="s">
        <v>385</v>
      </c>
      <c r="B353" s="16">
        <v>2</v>
      </c>
      <c r="C353" s="92" t="s">
        <v>112</v>
      </c>
      <c r="D353" s="22"/>
      <c r="E353" s="80">
        <v>46119</v>
      </c>
      <c r="F353" t="s">
        <v>316</v>
      </c>
      <c r="G353" s="28" t="s">
        <v>23</v>
      </c>
      <c r="H353" t="s">
        <v>460</v>
      </c>
      <c r="I353" s="23">
        <v>-15093022</v>
      </c>
      <c r="J353" s="23">
        <v>0</v>
      </c>
      <c r="K353" s="23">
        <v>-1207441.76</v>
      </c>
      <c r="L353" s="23">
        <v>-16300463.76</v>
      </c>
      <c r="M353" s="23"/>
      <c r="N353" s="23"/>
      <c r="O353" s="23"/>
      <c r="P353" s="23"/>
    </row>
    <row r="354" spans="1:16" x14ac:dyDescent="0.25">
      <c r="A354" s="83" t="s">
        <v>385</v>
      </c>
      <c r="B354" s="16">
        <v>2</v>
      </c>
      <c r="C354" s="79"/>
      <c r="D354" s="22"/>
      <c r="E354" s="80">
        <v>46119</v>
      </c>
      <c r="F354" t="s">
        <v>316</v>
      </c>
      <c r="G354" s="28" t="s">
        <v>23</v>
      </c>
      <c r="H354" t="s">
        <v>461</v>
      </c>
      <c r="I354" s="23">
        <v>-7264875</v>
      </c>
      <c r="J354" s="23">
        <v>0</v>
      </c>
      <c r="K354" s="23">
        <v>-581190</v>
      </c>
      <c r="L354" s="23">
        <v>-7846065</v>
      </c>
      <c r="M354" s="23"/>
      <c r="N354" s="23"/>
      <c r="O354" s="23"/>
      <c r="P354" s="23"/>
    </row>
    <row r="355" spans="1:16" x14ac:dyDescent="0.25">
      <c r="A355" s="83" t="s">
        <v>12</v>
      </c>
      <c r="B355" s="16">
        <v>3</v>
      </c>
      <c r="C355" s="79" t="s">
        <v>935</v>
      </c>
      <c r="D355" s="22" t="s">
        <v>673</v>
      </c>
      <c r="E355" s="80">
        <v>46112</v>
      </c>
      <c r="F355" t="s">
        <v>406</v>
      </c>
      <c r="G355" s="28" t="s">
        <v>23</v>
      </c>
      <c r="H355" t="s">
        <v>369</v>
      </c>
      <c r="I355" s="23">
        <v>-212052</v>
      </c>
      <c r="J355" s="23">
        <v>0</v>
      </c>
      <c r="K355" s="23">
        <v>-16964.16</v>
      </c>
      <c r="L355" s="23">
        <v>-229016.16</v>
      </c>
      <c r="M355" s="23"/>
      <c r="N355" s="23"/>
      <c r="O355" s="23"/>
      <c r="P355" s="23"/>
    </row>
    <row r="356" spans="1:16" x14ac:dyDescent="0.25">
      <c r="A356" s="83" t="s">
        <v>12</v>
      </c>
      <c r="B356" s="16">
        <v>3</v>
      </c>
      <c r="C356" s="79" t="s">
        <v>935</v>
      </c>
      <c r="D356" s="22" t="s">
        <v>674</v>
      </c>
      <c r="E356" s="80">
        <v>46112</v>
      </c>
      <c r="F356" t="s">
        <v>419</v>
      </c>
      <c r="G356" s="28" t="s">
        <v>23</v>
      </c>
      <c r="H356" t="s">
        <v>382</v>
      </c>
      <c r="I356" s="23">
        <v>-221560</v>
      </c>
      <c r="J356" s="23">
        <v>0</v>
      </c>
      <c r="K356" s="23">
        <v>-17724.8</v>
      </c>
      <c r="L356" s="23">
        <v>-239284.8</v>
      </c>
      <c r="M356" s="23"/>
      <c r="N356" s="23"/>
      <c r="O356" s="23"/>
      <c r="P356" s="23"/>
    </row>
    <row r="357" spans="1:16" x14ac:dyDescent="0.25">
      <c r="A357" s="83" t="s">
        <v>12</v>
      </c>
      <c r="B357" s="16">
        <v>3</v>
      </c>
      <c r="C357" s="79" t="s">
        <v>935</v>
      </c>
      <c r="D357" s="22" t="s">
        <v>675</v>
      </c>
      <c r="E357" s="80">
        <v>46112</v>
      </c>
      <c r="F357" t="s">
        <v>399</v>
      </c>
      <c r="G357" s="28" t="s">
        <v>23</v>
      </c>
      <c r="H357" t="s">
        <v>372</v>
      </c>
      <c r="I357" s="23">
        <v>-274375</v>
      </c>
      <c r="J357" s="23">
        <v>0</v>
      </c>
      <c r="K357" s="23">
        <v>-21950</v>
      </c>
      <c r="L357" s="23">
        <v>-296325</v>
      </c>
      <c r="M357" s="23"/>
      <c r="N357" s="23"/>
      <c r="O357" s="23"/>
      <c r="P357" s="23"/>
    </row>
    <row r="358" spans="1:16" x14ac:dyDescent="0.25">
      <c r="A358" s="83" t="s">
        <v>12</v>
      </c>
      <c r="B358" s="16">
        <v>3</v>
      </c>
      <c r="C358" s="79" t="s">
        <v>935</v>
      </c>
      <c r="D358" s="22" t="s">
        <v>676</v>
      </c>
      <c r="E358" s="80">
        <v>46112</v>
      </c>
      <c r="F358" t="s">
        <v>410</v>
      </c>
      <c r="G358" s="28" t="s">
        <v>23</v>
      </c>
      <c r="H358" t="s">
        <v>455</v>
      </c>
      <c r="I358" s="23">
        <v>-99702</v>
      </c>
      <c r="J358" s="23">
        <v>0</v>
      </c>
      <c r="K358" s="23">
        <v>-7976.16</v>
      </c>
      <c r="L358" s="23">
        <v>-107678.16</v>
      </c>
      <c r="M358" s="23"/>
      <c r="N358" s="23"/>
      <c r="O358" s="23"/>
      <c r="P358" s="23"/>
    </row>
    <row r="359" spans="1:16" x14ac:dyDescent="0.25">
      <c r="A359" s="83" t="s">
        <v>12</v>
      </c>
      <c r="B359" s="16">
        <v>3</v>
      </c>
      <c r="C359" s="79" t="s">
        <v>935</v>
      </c>
      <c r="D359" s="22" t="s">
        <v>677</v>
      </c>
      <c r="E359" s="80">
        <v>46112</v>
      </c>
      <c r="F359" t="s">
        <v>395</v>
      </c>
      <c r="G359" s="28" t="s">
        <v>23</v>
      </c>
      <c r="H359" t="s">
        <v>346</v>
      </c>
      <c r="I359" s="23">
        <v>-200976</v>
      </c>
      <c r="J359" s="23">
        <v>0</v>
      </c>
      <c r="K359" s="23">
        <v>-16078.08</v>
      </c>
      <c r="L359" s="23">
        <v>-217054.07999999999</v>
      </c>
      <c r="M359" s="23"/>
      <c r="N359" s="23"/>
      <c r="O359" s="23"/>
      <c r="P359" s="23"/>
    </row>
    <row r="360" spans="1:16" x14ac:dyDescent="0.25">
      <c r="A360" s="83" t="s">
        <v>12</v>
      </c>
      <c r="B360" s="16">
        <v>3</v>
      </c>
      <c r="C360" s="79" t="s">
        <v>935</v>
      </c>
      <c r="D360" s="22" t="s">
        <v>678</v>
      </c>
      <c r="E360" s="80">
        <v>46112</v>
      </c>
      <c r="F360" t="s">
        <v>417</v>
      </c>
      <c r="G360" s="28" t="s">
        <v>23</v>
      </c>
      <c r="H360" t="s">
        <v>365</v>
      </c>
      <c r="I360" s="23">
        <v>-782459</v>
      </c>
      <c r="J360" s="23">
        <v>0</v>
      </c>
      <c r="K360" s="23">
        <v>-62596.72</v>
      </c>
      <c r="L360" s="23">
        <v>-845055.72</v>
      </c>
      <c r="M360" s="23"/>
      <c r="N360" s="23"/>
      <c r="O360" s="23"/>
      <c r="P360" s="23"/>
    </row>
    <row r="361" spans="1:16" x14ac:dyDescent="0.25">
      <c r="A361" s="83" t="s">
        <v>12</v>
      </c>
      <c r="B361" s="16">
        <v>3</v>
      </c>
      <c r="C361" s="79" t="s">
        <v>935</v>
      </c>
      <c r="D361" s="22" t="s">
        <v>679</v>
      </c>
      <c r="E361" s="80">
        <v>46112</v>
      </c>
      <c r="F361" t="s">
        <v>417</v>
      </c>
      <c r="G361" s="28" t="s">
        <v>23</v>
      </c>
      <c r="H361" t="s">
        <v>365</v>
      </c>
      <c r="I361" s="23">
        <v>-482358</v>
      </c>
      <c r="J361" s="23">
        <v>0</v>
      </c>
      <c r="K361" s="23">
        <v>-38588.639999999999</v>
      </c>
      <c r="L361" s="23">
        <v>-520946.64</v>
      </c>
      <c r="M361" s="23"/>
      <c r="N361" s="23"/>
      <c r="O361" s="23"/>
      <c r="P361" s="23"/>
    </row>
    <row r="362" spans="1:16" x14ac:dyDescent="0.25">
      <c r="A362" s="83" t="s">
        <v>12</v>
      </c>
      <c r="B362" s="16">
        <v>3</v>
      </c>
      <c r="C362" s="79" t="s">
        <v>935</v>
      </c>
      <c r="D362" s="22" t="s">
        <v>680</v>
      </c>
      <c r="E362" s="80">
        <v>46112</v>
      </c>
      <c r="F362" t="s">
        <v>409</v>
      </c>
      <c r="G362" s="28" t="s">
        <v>23</v>
      </c>
      <c r="H362" t="s">
        <v>375</v>
      </c>
      <c r="I362" s="23">
        <v>-180539</v>
      </c>
      <c r="J362" s="23">
        <v>0</v>
      </c>
      <c r="K362" s="23">
        <v>-14443.12</v>
      </c>
      <c r="L362" s="23">
        <v>-194982.12</v>
      </c>
      <c r="M362" s="23"/>
      <c r="N362" s="23"/>
      <c r="O362" s="23"/>
      <c r="P362" s="23"/>
    </row>
    <row r="363" spans="1:16" x14ac:dyDescent="0.25">
      <c r="A363" s="83" t="s">
        <v>12</v>
      </c>
      <c r="B363" s="16">
        <v>3</v>
      </c>
      <c r="C363" s="79" t="s">
        <v>935</v>
      </c>
      <c r="D363" s="22" t="s">
        <v>681</v>
      </c>
      <c r="E363" s="80">
        <v>46112</v>
      </c>
      <c r="F363" t="s">
        <v>415</v>
      </c>
      <c r="G363" s="28" t="s">
        <v>23</v>
      </c>
      <c r="H363" t="s">
        <v>356</v>
      </c>
      <c r="I363" s="23">
        <v>-105630</v>
      </c>
      <c r="J363" s="23">
        <v>0</v>
      </c>
      <c r="K363" s="23">
        <v>-8450.4</v>
      </c>
      <c r="L363" s="23">
        <v>-114080.4</v>
      </c>
      <c r="M363" s="23"/>
      <c r="N363" s="23"/>
      <c r="O363" s="23"/>
      <c r="P363" s="23"/>
    </row>
    <row r="364" spans="1:16" x14ac:dyDescent="0.25">
      <c r="A364" s="83" t="s">
        <v>12</v>
      </c>
      <c r="B364" s="16">
        <v>3</v>
      </c>
      <c r="C364" s="79" t="s">
        <v>935</v>
      </c>
      <c r="D364" s="22" t="s">
        <v>682</v>
      </c>
      <c r="E364" s="80">
        <v>46112</v>
      </c>
      <c r="F364" t="s">
        <v>390</v>
      </c>
      <c r="G364" s="28" t="s">
        <v>23</v>
      </c>
      <c r="H364" t="s">
        <v>380</v>
      </c>
      <c r="I364" s="23">
        <v>-209277</v>
      </c>
      <c r="J364" s="23">
        <v>0</v>
      </c>
      <c r="K364" s="23">
        <v>-16742.16</v>
      </c>
      <c r="L364" s="23">
        <v>-226019.16</v>
      </c>
      <c r="M364" s="23"/>
      <c r="N364" s="23"/>
      <c r="O364" s="23"/>
      <c r="P364" s="23"/>
    </row>
    <row r="365" spans="1:16" x14ac:dyDescent="0.25">
      <c r="A365" s="83" t="s">
        <v>12</v>
      </c>
      <c r="B365" s="16">
        <v>3</v>
      </c>
      <c r="C365" s="79" t="s">
        <v>935</v>
      </c>
      <c r="D365" s="22" t="s">
        <v>683</v>
      </c>
      <c r="E365" s="80">
        <v>46112</v>
      </c>
      <c r="F365" t="s">
        <v>397</v>
      </c>
      <c r="G365" s="28" t="s">
        <v>23</v>
      </c>
      <c r="H365" t="s">
        <v>450</v>
      </c>
      <c r="I365" s="23">
        <v>-544304</v>
      </c>
      <c r="J365" s="23">
        <v>0</v>
      </c>
      <c r="K365" s="23">
        <v>-43544.32</v>
      </c>
      <c r="L365" s="23">
        <v>-587848.31999999995</v>
      </c>
      <c r="M365" s="23"/>
      <c r="N365" s="23"/>
      <c r="O365" s="23"/>
      <c r="P365" s="23"/>
    </row>
    <row r="366" spans="1:16" x14ac:dyDescent="0.25">
      <c r="A366" s="83" t="s">
        <v>12</v>
      </c>
      <c r="B366" s="16">
        <v>3</v>
      </c>
      <c r="C366" s="79" t="s">
        <v>935</v>
      </c>
      <c r="D366" s="22" t="s">
        <v>684</v>
      </c>
      <c r="E366" s="80">
        <v>46112</v>
      </c>
      <c r="F366" t="s">
        <v>412</v>
      </c>
      <c r="G366" s="28" t="s">
        <v>23</v>
      </c>
      <c r="H366" t="s">
        <v>383</v>
      </c>
      <c r="I366" s="23">
        <v>-275288</v>
      </c>
      <c r="J366" s="23">
        <v>0</v>
      </c>
      <c r="K366" s="23">
        <v>-22023.040000000001</v>
      </c>
      <c r="L366" s="23">
        <v>-297311.03999999998</v>
      </c>
      <c r="M366" s="23"/>
      <c r="N366" s="23"/>
      <c r="O366" s="23"/>
      <c r="P366" s="23"/>
    </row>
    <row r="367" spans="1:16" x14ac:dyDescent="0.25">
      <c r="A367" s="83" t="s">
        <v>12</v>
      </c>
      <c r="B367" s="16">
        <v>3</v>
      </c>
      <c r="C367" s="79" t="s">
        <v>935</v>
      </c>
      <c r="D367" s="22" t="s">
        <v>685</v>
      </c>
      <c r="E367" s="80">
        <v>46112</v>
      </c>
      <c r="F367" t="s">
        <v>420</v>
      </c>
      <c r="G367" s="28" t="s">
        <v>23</v>
      </c>
      <c r="H367" t="s">
        <v>462</v>
      </c>
      <c r="I367" s="23">
        <v>-106026</v>
      </c>
      <c r="J367" s="23">
        <v>0</v>
      </c>
      <c r="K367" s="23">
        <v>-8482.08</v>
      </c>
      <c r="L367" s="23">
        <v>-114508.08</v>
      </c>
      <c r="M367" s="23"/>
      <c r="N367" s="23"/>
      <c r="O367" s="23"/>
      <c r="P367" s="23"/>
    </row>
    <row r="368" spans="1:16" x14ac:dyDescent="0.25">
      <c r="A368" s="83" t="s">
        <v>12</v>
      </c>
      <c r="B368" s="16">
        <v>3</v>
      </c>
      <c r="C368" s="79" t="s">
        <v>935</v>
      </c>
      <c r="D368" s="22" t="s">
        <v>686</v>
      </c>
      <c r="E368" s="80">
        <v>46112</v>
      </c>
      <c r="F368" t="s">
        <v>396</v>
      </c>
      <c r="G368" s="28" t="s">
        <v>23</v>
      </c>
      <c r="H368" t="s">
        <v>344</v>
      </c>
      <c r="I368" s="23">
        <v>-212193</v>
      </c>
      <c r="J368" s="23">
        <v>0</v>
      </c>
      <c r="K368" s="23">
        <v>-16975.439999999999</v>
      </c>
      <c r="L368" s="23">
        <v>-229168.44</v>
      </c>
      <c r="M368" s="23"/>
      <c r="N368" s="23"/>
      <c r="O368" s="23"/>
      <c r="P368" s="23"/>
    </row>
    <row r="369" spans="1:16" x14ac:dyDescent="0.25">
      <c r="A369" s="83" t="s">
        <v>12</v>
      </c>
      <c r="B369" s="16">
        <v>3</v>
      </c>
      <c r="C369" s="79" t="s">
        <v>935</v>
      </c>
      <c r="D369" s="22" t="s">
        <v>687</v>
      </c>
      <c r="E369" s="80">
        <v>46112</v>
      </c>
      <c r="F369" t="s">
        <v>416</v>
      </c>
      <c r="G369" s="28" t="s">
        <v>23</v>
      </c>
      <c r="H369" t="s">
        <v>456</v>
      </c>
      <c r="I369" s="23">
        <v>-110780</v>
      </c>
      <c r="J369" s="23">
        <v>0</v>
      </c>
      <c r="K369" s="23">
        <v>-8862.4</v>
      </c>
      <c r="L369" s="23">
        <v>-119642.4</v>
      </c>
      <c r="M369" s="23"/>
      <c r="N369" s="23"/>
      <c r="O369" s="23"/>
      <c r="P369" s="23"/>
    </row>
    <row r="370" spans="1:16" x14ac:dyDescent="0.25">
      <c r="A370" s="83" t="s">
        <v>12</v>
      </c>
      <c r="B370" s="16">
        <v>3</v>
      </c>
      <c r="C370" s="79" t="s">
        <v>935</v>
      </c>
      <c r="D370" s="22" t="s">
        <v>688</v>
      </c>
      <c r="E370" s="80">
        <v>46112</v>
      </c>
      <c r="F370" t="s">
        <v>421</v>
      </c>
      <c r="G370" s="28" t="s">
        <v>23</v>
      </c>
      <c r="H370" t="s">
        <v>384</v>
      </c>
      <c r="I370" s="23">
        <v>-115598</v>
      </c>
      <c r="J370" s="23">
        <v>0</v>
      </c>
      <c r="K370" s="23">
        <v>-9247.84</v>
      </c>
      <c r="L370" s="23">
        <v>-124845.84</v>
      </c>
      <c r="M370" s="23"/>
      <c r="N370" s="23"/>
      <c r="O370" s="23"/>
      <c r="P370" s="23"/>
    </row>
    <row r="371" spans="1:16" x14ac:dyDescent="0.25">
      <c r="A371" s="83" t="s">
        <v>12</v>
      </c>
      <c r="B371" s="16">
        <v>3</v>
      </c>
      <c r="C371" s="79" t="s">
        <v>935</v>
      </c>
      <c r="D371" s="22" t="s">
        <v>689</v>
      </c>
      <c r="E371" s="80">
        <v>46112</v>
      </c>
      <c r="F371" t="s">
        <v>392</v>
      </c>
      <c r="G371" s="28" t="s">
        <v>23</v>
      </c>
      <c r="H371" t="s">
        <v>358</v>
      </c>
      <c r="I371" s="23">
        <v>-318078</v>
      </c>
      <c r="J371" s="23">
        <v>0</v>
      </c>
      <c r="K371" s="23">
        <v>-25446.240000000002</v>
      </c>
      <c r="L371" s="23">
        <v>-343524.24</v>
      </c>
      <c r="M371" s="23"/>
      <c r="N371" s="23"/>
      <c r="O371" s="23"/>
      <c r="P371" s="23"/>
    </row>
    <row r="372" spans="1:16" x14ac:dyDescent="0.25">
      <c r="A372" s="83" t="s">
        <v>12</v>
      </c>
      <c r="B372" s="16">
        <v>3</v>
      </c>
      <c r="C372" s="79" t="s">
        <v>935</v>
      </c>
      <c r="D372" s="22" t="s">
        <v>690</v>
      </c>
      <c r="E372" s="80">
        <v>46112</v>
      </c>
      <c r="F372" t="s">
        <v>415</v>
      </c>
      <c r="G372" s="28" t="s">
        <v>23</v>
      </c>
      <c r="H372" t="s">
        <v>356</v>
      </c>
      <c r="I372" s="23">
        <v>-106026</v>
      </c>
      <c r="J372" s="23">
        <v>0</v>
      </c>
      <c r="K372" s="23">
        <v>-8482.08</v>
      </c>
      <c r="L372" s="23">
        <v>-114508.08</v>
      </c>
      <c r="M372" s="23"/>
      <c r="N372" s="23"/>
      <c r="O372" s="23"/>
      <c r="P372" s="23"/>
    </row>
    <row r="373" spans="1:16" x14ac:dyDescent="0.25">
      <c r="A373" s="83" t="s">
        <v>12</v>
      </c>
      <c r="B373" s="16">
        <v>3</v>
      </c>
      <c r="C373" s="79" t="s">
        <v>935</v>
      </c>
      <c r="D373" s="22" t="s">
        <v>691</v>
      </c>
      <c r="E373" s="80">
        <v>46112</v>
      </c>
      <c r="F373" t="s">
        <v>407</v>
      </c>
      <c r="G373" s="28" t="s">
        <v>23</v>
      </c>
      <c r="H373" t="s">
        <v>374</v>
      </c>
      <c r="I373" s="23">
        <v>-424104</v>
      </c>
      <c r="J373" s="23">
        <v>0</v>
      </c>
      <c r="K373" s="23">
        <v>-33928.32</v>
      </c>
      <c r="L373" s="23">
        <v>-458032.32</v>
      </c>
      <c r="M373" s="23"/>
      <c r="N373" s="23"/>
      <c r="O373" s="23"/>
      <c r="P373" s="23"/>
    </row>
    <row r="374" spans="1:16" x14ac:dyDescent="0.25">
      <c r="A374" s="83" t="s">
        <v>12</v>
      </c>
      <c r="B374" s="16">
        <v>3</v>
      </c>
      <c r="C374" s="79" t="s">
        <v>935</v>
      </c>
      <c r="D374" s="22" t="s">
        <v>692</v>
      </c>
      <c r="E374" s="80">
        <v>46112</v>
      </c>
      <c r="F374" t="s">
        <v>422</v>
      </c>
      <c r="G374" s="28" t="s">
        <v>23</v>
      </c>
      <c r="H374" t="s">
        <v>361</v>
      </c>
      <c r="I374" s="23">
        <v>-100488</v>
      </c>
      <c r="J374" s="23">
        <v>0</v>
      </c>
      <c r="K374" s="23">
        <v>-8039.04</v>
      </c>
      <c r="L374" s="23">
        <v>-108527.03999999999</v>
      </c>
      <c r="M374" s="23"/>
      <c r="N374" s="23"/>
      <c r="O374" s="23"/>
      <c r="P374" s="23"/>
    </row>
    <row r="375" spans="1:16" x14ac:dyDescent="0.25">
      <c r="A375" s="83" t="s">
        <v>12</v>
      </c>
      <c r="B375" s="16">
        <v>3</v>
      </c>
      <c r="C375" s="79" t="s">
        <v>935</v>
      </c>
      <c r="D375" s="22" t="s">
        <v>693</v>
      </c>
      <c r="E375" s="80">
        <v>46112</v>
      </c>
      <c r="F375" t="s">
        <v>405</v>
      </c>
      <c r="G375" s="28" t="s">
        <v>23</v>
      </c>
      <c r="H375" t="s">
        <v>368</v>
      </c>
      <c r="I375" s="23">
        <v>-106026</v>
      </c>
      <c r="J375" s="23">
        <v>0</v>
      </c>
      <c r="K375" s="23">
        <v>-8482.08</v>
      </c>
      <c r="L375" s="23">
        <v>-114508.08</v>
      </c>
      <c r="M375" s="23"/>
      <c r="N375" s="23"/>
      <c r="O375" s="23"/>
      <c r="P375" s="23"/>
    </row>
    <row r="376" spans="1:16" x14ac:dyDescent="0.25">
      <c r="A376" s="83" t="s">
        <v>12</v>
      </c>
      <c r="B376" s="16">
        <v>3</v>
      </c>
      <c r="C376" s="79" t="s">
        <v>935</v>
      </c>
      <c r="D376" s="22" t="s">
        <v>694</v>
      </c>
      <c r="E376" s="80">
        <v>46112</v>
      </c>
      <c r="F376" t="s">
        <v>390</v>
      </c>
      <c r="G376" s="28" t="s">
        <v>23</v>
      </c>
      <c r="H376" t="s">
        <v>380</v>
      </c>
      <c r="I376" s="23">
        <v>-154480</v>
      </c>
      <c r="J376" s="23">
        <v>0</v>
      </c>
      <c r="K376" s="23">
        <v>-12358.4</v>
      </c>
      <c r="L376" s="23">
        <v>-166838.39999999999</v>
      </c>
      <c r="M376" s="23"/>
      <c r="N376" s="23"/>
      <c r="O376" s="23"/>
      <c r="P376" s="23"/>
    </row>
    <row r="377" spans="1:16" x14ac:dyDescent="0.25">
      <c r="A377" s="83" t="s">
        <v>12</v>
      </c>
      <c r="B377" s="16">
        <v>3</v>
      </c>
      <c r="C377" s="79" t="s">
        <v>935</v>
      </c>
      <c r="D377" s="22" t="s">
        <v>695</v>
      </c>
      <c r="E377" s="80">
        <v>46112</v>
      </c>
      <c r="F377" t="s">
        <v>414</v>
      </c>
      <c r="G377" s="28" t="s">
        <v>23</v>
      </c>
      <c r="H377" t="s">
        <v>359</v>
      </c>
      <c r="I377" s="23">
        <v>-602421</v>
      </c>
      <c r="J377" s="23">
        <v>0</v>
      </c>
      <c r="K377" s="23">
        <v>-48193.68</v>
      </c>
      <c r="L377" s="23">
        <v>-650614.68000000005</v>
      </c>
      <c r="M377" s="23"/>
      <c r="N377" s="23"/>
      <c r="O377" s="23"/>
      <c r="P377" s="23"/>
    </row>
    <row r="378" spans="1:16" x14ac:dyDescent="0.25">
      <c r="A378" s="83" t="s">
        <v>12</v>
      </c>
      <c r="B378" s="16">
        <v>3</v>
      </c>
      <c r="C378" s="79" t="s">
        <v>935</v>
      </c>
      <c r="D378" s="22" t="s">
        <v>696</v>
      </c>
      <c r="E378" s="80">
        <v>46112</v>
      </c>
      <c r="F378" t="s">
        <v>399</v>
      </c>
      <c r="G378" s="28" t="s">
        <v>23</v>
      </c>
      <c r="H378" t="s">
        <v>372</v>
      </c>
      <c r="I378" s="23">
        <v>-106026</v>
      </c>
      <c r="J378" s="23">
        <v>0</v>
      </c>
      <c r="K378" s="23">
        <v>-8482.08</v>
      </c>
      <c r="L378" s="23">
        <v>-114508.08</v>
      </c>
      <c r="M378" s="23"/>
      <c r="N378" s="23"/>
      <c r="O378" s="23"/>
      <c r="P378" s="23"/>
    </row>
    <row r="379" spans="1:16" x14ac:dyDescent="0.25">
      <c r="A379" s="83" t="s">
        <v>12</v>
      </c>
      <c r="B379" s="16">
        <v>3</v>
      </c>
      <c r="C379" s="79" t="s">
        <v>935</v>
      </c>
      <c r="D379" s="22" t="s">
        <v>697</v>
      </c>
      <c r="E379" s="80">
        <v>46112</v>
      </c>
      <c r="F379" t="s">
        <v>423</v>
      </c>
      <c r="G379" s="28" t="s">
        <v>23</v>
      </c>
      <c r="H379" t="s">
        <v>463</v>
      </c>
      <c r="I379" s="23">
        <v>-165928</v>
      </c>
      <c r="J379" s="23">
        <v>0</v>
      </c>
      <c r="K379" s="23">
        <v>-13274.24</v>
      </c>
      <c r="L379" s="23">
        <v>-179202.24</v>
      </c>
      <c r="M379" s="23"/>
      <c r="N379" s="23"/>
      <c r="O379" s="23"/>
      <c r="P379" s="23"/>
    </row>
    <row r="380" spans="1:16" x14ac:dyDescent="0.25">
      <c r="A380" s="83" t="s">
        <v>12</v>
      </c>
      <c r="B380" s="16">
        <v>3</v>
      </c>
      <c r="C380" s="79" t="s">
        <v>935</v>
      </c>
      <c r="D380" s="22" t="s">
        <v>698</v>
      </c>
      <c r="E380" s="80">
        <v>46112</v>
      </c>
      <c r="F380" t="s">
        <v>395</v>
      </c>
      <c r="G380" s="28" t="s">
        <v>23</v>
      </c>
      <c r="H380" t="s">
        <v>346</v>
      </c>
      <c r="I380" s="23">
        <v>-427273</v>
      </c>
      <c r="J380" s="23">
        <v>0</v>
      </c>
      <c r="K380" s="23">
        <v>-34181.840000000004</v>
      </c>
      <c r="L380" s="23">
        <v>-461454.84</v>
      </c>
      <c r="M380" s="23"/>
      <c r="N380" s="23"/>
      <c r="O380" s="23"/>
      <c r="P380" s="23"/>
    </row>
    <row r="381" spans="1:16" x14ac:dyDescent="0.25">
      <c r="A381" s="83" t="s">
        <v>12</v>
      </c>
      <c r="B381" s="16">
        <v>3</v>
      </c>
      <c r="C381" s="79" t="s">
        <v>935</v>
      </c>
      <c r="D381" s="22" t="s">
        <v>699</v>
      </c>
      <c r="E381" s="80">
        <v>46112</v>
      </c>
      <c r="F381" t="s">
        <v>415</v>
      </c>
      <c r="G381" s="28" t="s">
        <v>23</v>
      </c>
      <c r="H381" t="s">
        <v>356</v>
      </c>
      <c r="I381" s="23">
        <v>-95346</v>
      </c>
      <c r="J381" s="23">
        <v>0</v>
      </c>
      <c r="K381" s="23">
        <v>-7627.68</v>
      </c>
      <c r="L381" s="23">
        <v>-102973.68</v>
      </c>
      <c r="M381" s="23"/>
      <c r="N381" s="23"/>
      <c r="O381" s="23"/>
      <c r="P381" s="23"/>
    </row>
    <row r="382" spans="1:16" x14ac:dyDescent="0.25">
      <c r="A382" s="83" t="s">
        <v>12</v>
      </c>
      <c r="B382" s="16">
        <v>3</v>
      </c>
      <c r="C382" s="79" t="s">
        <v>935</v>
      </c>
      <c r="D382" s="22" t="s">
        <v>700</v>
      </c>
      <c r="E382" s="80">
        <v>46112</v>
      </c>
      <c r="F382" t="s">
        <v>397</v>
      </c>
      <c r="G382" s="28" t="s">
        <v>23</v>
      </c>
      <c r="H382" t="s">
        <v>450</v>
      </c>
      <c r="I382" s="23">
        <v>-106026</v>
      </c>
      <c r="J382" s="23">
        <v>0</v>
      </c>
      <c r="K382" s="23">
        <v>-8482.08</v>
      </c>
      <c r="L382" s="23">
        <v>-114508.08</v>
      </c>
      <c r="M382" s="23"/>
      <c r="N382" s="23"/>
      <c r="O382" s="23"/>
      <c r="P382" s="23"/>
    </row>
    <row r="383" spans="1:16" x14ac:dyDescent="0.25">
      <c r="A383" s="83" t="s">
        <v>12</v>
      </c>
      <c r="B383" s="16">
        <v>3</v>
      </c>
      <c r="C383" s="79" t="s">
        <v>935</v>
      </c>
      <c r="D383" s="22" t="s">
        <v>701</v>
      </c>
      <c r="E383" s="80">
        <v>46112</v>
      </c>
      <c r="F383" t="s">
        <v>419</v>
      </c>
      <c r="G383" s="28" t="s">
        <v>23</v>
      </c>
      <c r="H383" t="s">
        <v>382</v>
      </c>
      <c r="I383" s="23">
        <v>-113113</v>
      </c>
      <c r="J383" s="23">
        <v>0</v>
      </c>
      <c r="K383" s="23">
        <v>-9049.0400000000009</v>
      </c>
      <c r="L383" s="23">
        <v>-122162.04000000001</v>
      </c>
      <c r="M383" s="23"/>
      <c r="N383" s="23"/>
      <c r="O383" s="23"/>
      <c r="P383" s="23"/>
    </row>
    <row r="384" spans="1:16" x14ac:dyDescent="0.25">
      <c r="A384" s="83" t="s">
        <v>12</v>
      </c>
      <c r="B384" s="16">
        <v>3</v>
      </c>
      <c r="C384" s="79" t="s">
        <v>935</v>
      </c>
      <c r="D384" s="22" t="s">
        <v>702</v>
      </c>
      <c r="E384" s="80">
        <v>46112</v>
      </c>
      <c r="F384" t="s">
        <v>389</v>
      </c>
      <c r="G384" s="28" t="s">
        <v>23</v>
      </c>
      <c r="H384" t="s">
        <v>366</v>
      </c>
      <c r="I384" s="23">
        <v>-264471</v>
      </c>
      <c r="J384" s="23">
        <v>0</v>
      </c>
      <c r="K384" s="23">
        <v>-21157.68</v>
      </c>
      <c r="L384" s="23">
        <v>-285628.68</v>
      </c>
      <c r="M384" s="23"/>
      <c r="N384" s="23"/>
      <c r="O384" s="23"/>
      <c r="P384" s="23"/>
    </row>
    <row r="385" spans="1:16" x14ac:dyDescent="0.25">
      <c r="A385" s="83" t="s">
        <v>12</v>
      </c>
      <c r="B385" s="16">
        <v>3</v>
      </c>
      <c r="C385" s="79" t="s">
        <v>935</v>
      </c>
      <c r="D385" s="22" t="s">
        <v>703</v>
      </c>
      <c r="E385" s="80">
        <v>46112</v>
      </c>
      <c r="F385" t="s">
        <v>386</v>
      </c>
      <c r="G385" s="28" t="s">
        <v>23</v>
      </c>
      <c r="H385" t="s">
        <v>379</v>
      </c>
      <c r="I385" s="23">
        <v>-99702</v>
      </c>
      <c r="J385" s="23">
        <v>0</v>
      </c>
      <c r="K385" s="23">
        <v>-7976.16</v>
      </c>
      <c r="L385" s="23">
        <v>-107678.16</v>
      </c>
      <c r="M385" s="23"/>
      <c r="N385" s="23"/>
      <c r="O385" s="23"/>
      <c r="P385" s="23"/>
    </row>
    <row r="386" spans="1:16" x14ac:dyDescent="0.25">
      <c r="A386" s="83" t="s">
        <v>12</v>
      </c>
      <c r="B386" s="16">
        <v>3</v>
      </c>
      <c r="C386" s="79" t="s">
        <v>935</v>
      </c>
      <c r="D386" s="22" t="s">
        <v>704</v>
      </c>
      <c r="E386" s="80">
        <v>46112</v>
      </c>
      <c r="F386" t="s">
        <v>391</v>
      </c>
      <c r="G386" s="28" t="s">
        <v>23</v>
      </c>
      <c r="H386" t="s">
        <v>377</v>
      </c>
      <c r="I386" s="23">
        <v>-530130</v>
      </c>
      <c r="J386" s="23">
        <v>0</v>
      </c>
      <c r="K386" s="23">
        <v>-42410.400000000001</v>
      </c>
      <c r="L386" s="23">
        <v>-572540.4</v>
      </c>
      <c r="M386" s="23"/>
      <c r="N386" s="23"/>
      <c r="O386" s="23"/>
      <c r="P386" s="23"/>
    </row>
    <row r="387" spans="1:16" x14ac:dyDescent="0.25">
      <c r="A387" s="83" t="s">
        <v>12</v>
      </c>
      <c r="B387" s="16">
        <v>3</v>
      </c>
      <c r="C387" s="79" t="s">
        <v>935</v>
      </c>
      <c r="D387" s="22" t="s">
        <v>705</v>
      </c>
      <c r="E387" s="80">
        <v>46112</v>
      </c>
      <c r="F387" t="s">
        <v>391</v>
      </c>
      <c r="G387" s="28" t="s">
        <v>23</v>
      </c>
      <c r="H387" t="s">
        <v>377</v>
      </c>
      <c r="I387" s="23">
        <v>-424104</v>
      </c>
      <c r="J387" s="23">
        <v>0</v>
      </c>
      <c r="K387" s="23">
        <v>-33928.32</v>
      </c>
      <c r="L387" s="23">
        <v>-458032.32</v>
      </c>
      <c r="M387" s="23"/>
      <c r="N387" s="23"/>
      <c r="O387" s="23"/>
      <c r="P387" s="23"/>
    </row>
    <row r="388" spans="1:16" x14ac:dyDescent="0.25">
      <c r="A388" s="83" t="s">
        <v>12</v>
      </c>
      <c r="B388" s="16">
        <v>3</v>
      </c>
      <c r="C388" s="79" t="s">
        <v>935</v>
      </c>
      <c r="D388" s="22" t="s">
        <v>706</v>
      </c>
      <c r="E388" s="80">
        <v>46112</v>
      </c>
      <c r="F388" t="s">
        <v>406</v>
      </c>
      <c r="G388" s="28" t="s">
        <v>23</v>
      </c>
      <c r="H388" t="s">
        <v>369</v>
      </c>
      <c r="I388" s="23">
        <v>-52815</v>
      </c>
      <c r="J388" s="23">
        <v>0</v>
      </c>
      <c r="K388" s="23">
        <v>-4225.2</v>
      </c>
      <c r="L388" s="23">
        <v>-57040.2</v>
      </c>
      <c r="M388" s="23"/>
      <c r="N388" s="23"/>
      <c r="O388" s="23"/>
      <c r="P388" s="23"/>
    </row>
    <row r="389" spans="1:16" x14ac:dyDescent="0.25">
      <c r="A389" s="83" t="s">
        <v>12</v>
      </c>
      <c r="B389" s="16">
        <v>3</v>
      </c>
      <c r="C389" s="79" t="s">
        <v>935</v>
      </c>
      <c r="D389" s="22" t="s">
        <v>707</v>
      </c>
      <c r="E389" s="80">
        <v>46112</v>
      </c>
      <c r="F389" t="s">
        <v>391</v>
      </c>
      <c r="G389" s="28" t="s">
        <v>23</v>
      </c>
      <c r="H389" t="s">
        <v>377</v>
      </c>
      <c r="I389" s="23">
        <v>-149086</v>
      </c>
      <c r="J389" s="23">
        <v>0</v>
      </c>
      <c r="K389" s="23">
        <v>-11926.880000000001</v>
      </c>
      <c r="L389" s="23">
        <v>-161012.88</v>
      </c>
      <c r="M389" s="23"/>
      <c r="N389" s="23"/>
      <c r="O389" s="23"/>
      <c r="P389" s="23"/>
    </row>
    <row r="390" spans="1:16" x14ac:dyDescent="0.25">
      <c r="A390" s="83" t="s">
        <v>12</v>
      </c>
      <c r="B390" s="16">
        <v>3</v>
      </c>
      <c r="C390" s="79" t="s">
        <v>935</v>
      </c>
      <c r="D390" s="22" t="s">
        <v>708</v>
      </c>
      <c r="E390" s="80">
        <v>46112</v>
      </c>
      <c r="F390" t="s">
        <v>396</v>
      </c>
      <c r="G390" s="28" t="s">
        <v>23</v>
      </c>
      <c r="H390" t="s">
        <v>344</v>
      </c>
      <c r="I390" s="23">
        <v>-110780</v>
      </c>
      <c r="J390" s="23">
        <v>0</v>
      </c>
      <c r="K390" s="23">
        <v>-8862.4</v>
      </c>
      <c r="L390" s="23">
        <v>-119642.4</v>
      </c>
      <c r="M390" s="23"/>
      <c r="N390" s="23"/>
      <c r="O390" s="23"/>
      <c r="P390" s="23"/>
    </row>
    <row r="391" spans="1:16" x14ac:dyDescent="0.25">
      <c r="A391" s="83" t="s">
        <v>12</v>
      </c>
      <c r="B391" s="16">
        <v>3</v>
      </c>
      <c r="C391" s="79" t="s">
        <v>935</v>
      </c>
      <c r="D391" s="22" t="s">
        <v>709</v>
      </c>
      <c r="E391" s="80">
        <v>46112</v>
      </c>
      <c r="F391" t="s">
        <v>415</v>
      </c>
      <c r="G391" s="28" t="s">
        <v>23</v>
      </c>
      <c r="H391" t="s">
        <v>356</v>
      </c>
      <c r="I391" s="23">
        <v>-106026</v>
      </c>
      <c r="J391" s="23">
        <v>0</v>
      </c>
      <c r="K391" s="23">
        <v>-8482.08</v>
      </c>
      <c r="L391" s="23">
        <v>-114508.08</v>
      </c>
      <c r="M391" s="23"/>
      <c r="N391" s="23"/>
      <c r="O391" s="23"/>
      <c r="P391" s="23"/>
    </row>
    <row r="392" spans="1:16" x14ac:dyDescent="0.25">
      <c r="A392" s="83" t="s">
        <v>12</v>
      </c>
      <c r="B392" s="16">
        <v>3</v>
      </c>
      <c r="C392" s="79" t="s">
        <v>935</v>
      </c>
      <c r="D392" s="22" t="s">
        <v>710</v>
      </c>
      <c r="E392" s="80">
        <v>46112</v>
      </c>
      <c r="F392" t="s">
        <v>424</v>
      </c>
      <c r="G392" s="28" t="s">
        <v>23</v>
      </c>
      <c r="H392" t="s">
        <v>364</v>
      </c>
      <c r="I392" s="23">
        <v>-105630</v>
      </c>
      <c r="J392" s="23">
        <v>0</v>
      </c>
      <c r="K392" s="23">
        <v>-8450.4</v>
      </c>
      <c r="L392" s="23">
        <v>-114080.4</v>
      </c>
      <c r="M392" s="23"/>
      <c r="N392" s="23"/>
      <c r="O392" s="23"/>
      <c r="P392" s="23"/>
    </row>
    <row r="393" spans="1:16" x14ac:dyDescent="0.25">
      <c r="A393" s="83" t="s">
        <v>12</v>
      </c>
      <c r="B393" s="16">
        <v>3</v>
      </c>
      <c r="C393" s="79" t="s">
        <v>935</v>
      </c>
      <c r="D393" s="22" t="s">
        <v>711</v>
      </c>
      <c r="E393" s="80">
        <v>46112</v>
      </c>
      <c r="F393" t="s">
        <v>400</v>
      </c>
      <c r="G393" s="28" t="s">
        <v>23</v>
      </c>
      <c r="H393" t="s">
        <v>362</v>
      </c>
      <c r="I393" s="23">
        <v>-216806</v>
      </c>
      <c r="J393" s="23">
        <v>0</v>
      </c>
      <c r="K393" s="23">
        <v>-17344.48</v>
      </c>
      <c r="L393" s="23">
        <v>-234150.48</v>
      </c>
      <c r="M393" s="23"/>
      <c r="N393" s="23"/>
      <c r="O393" s="23"/>
      <c r="P393" s="23"/>
    </row>
    <row r="394" spans="1:16" x14ac:dyDescent="0.25">
      <c r="A394" s="83" t="s">
        <v>12</v>
      </c>
      <c r="B394" s="16">
        <v>3</v>
      </c>
      <c r="C394" s="79" t="s">
        <v>935</v>
      </c>
      <c r="D394" s="22" t="s">
        <v>712</v>
      </c>
      <c r="E394" s="80">
        <v>46112</v>
      </c>
      <c r="F394" t="s">
        <v>389</v>
      </c>
      <c r="G394" s="28" t="s">
        <v>23</v>
      </c>
      <c r="H394" t="s">
        <v>366</v>
      </c>
      <c r="I394" s="23">
        <v>-373962</v>
      </c>
      <c r="J394" s="23">
        <v>0</v>
      </c>
      <c r="K394" s="23">
        <v>-29916.959999999999</v>
      </c>
      <c r="L394" s="23">
        <v>-403878.96</v>
      </c>
      <c r="M394" s="23"/>
      <c r="N394" s="23"/>
      <c r="O394" s="23"/>
      <c r="P394" s="23"/>
    </row>
    <row r="395" spans="1:16" x14ac:dyDescent="0.25">
      <c r="A395" s="83" t="s">
        <v>12</v>
      </c>
      <c r="B395" s="16">
        <v>3</v>
      </c>
      <c r="C395" s="79" t="s">
        <v>935</v>
      </c>
      <c r="D395" s="22" t="s">
        <v>713</v>
      </c>
      <c r="E395" s="80">
        <v>46112</v>
      </c>
      <c r="F395" t="s">
        <v>409</v>
      </c>
      <c r="G395" s="28" t="s">
        <v>23</v>
      </c>
      <c r="H395" t="s">
        <v>375</v>
      </c>
      <c r="I395" s="23">
        <v>-110780</v>
      </c>
      <c r="J395" s="23">
        <v>0</v>
      </c>
      <c r="K395" s="23">
        <v>-8862.4</v>
      </c>
      <c r="L395" s="23">
        <v>-119642.4</v>
      </c>
      <c r="M395" s="23"/>
      <c r="N395" s="23"/>
      <c r="O395" s="23"/>
      <c r="P395" s="23"/>
    </row>
    <row r="396" spans="1:16" x14ac:dyDescent="0.25">
      <c r="A396" s="83" t="s">
        <v>12</v>
      </c>
      <c r="B396" s="16">
        <v>3</v>
      </c>
      <c r="C396" s="79" t="s">
        <v>935</v>
      </c>
      <c r="D396" s="22" t="s">
        <v>714</v>
      </c>
      <c r="E396" s="80">
        <v>46112</v>
      </c>
      <c r="F396" t="s">
        <v>401</v>
      </c>
      <c r="G396" s="28" t="s">
        <v>23</v>
      </c>
      <c r="H396" t="s">
        <v>373</v>
      </c>
      <c r="I396" s="23">
        <v>-99702</v>
      </c>
      <c r="J396" s="23">
        <v>0</v>
      </c>
      <c r="K396" s="23">
        <v>-7976.16</v>
      </c>
      <c r="L396" s="23">
        <v>-107678.16</v>
      </c>
      <c r="M396" s="23"/>
      <c r="N396" s="23"/>
      <c r="O396" s="23"/>
      <c r="P396" s="23"/>
    </row>
    <row r="397" spans="1:16" x14ac:dyDescent="0.25">
      <c r="A397" s="83" t="s">
        <v>12</v>
      </c>
      <c r="B397" s="16">
        <v>3</v>
      </c>
      <c r="C397" s="79" t="s">
        <v>935</v>
      </c>
      <c r="D397" s="22" t="s">
        <v>715</v>
      </c>
      <c r="E397" s="80">
        <v>46112</v>
      </c>
      <c r="F397" t="s">
        <v>395</v>
      </c>
      <c r="G397" s="28" t="s">
        <v>23</v>
      </c>
      <c r="H397" t="s">
        <v>346</v>
      </c>
      <c r="I397" s="23">
        <v>-388864</v>
      </c>
      <c r="J397" s="23">
        <v>0</v>
      </c>
      <c r="K397" s="23">
        <v>-31109.119999999999</v>
      </c>
      <c r="L397" s="23">
        <v>-419973.12</v>
      </c>
      <c r="M397" s="23"/>
      <c r="N397" s="23"/>
      <c r="O397" s="23"/>
      <c r="P397" s="23"/>
    </row>
    <row r="398" spans="1:16" x14ac:dyDescent="0.25">
      <c r="A398" s="83" t="s">
        <v>12</v>
      </c>
      <c r="B398" s="16">
        <v>3</v>
      </c>
      <c r="C398" s="79" t="s">
        <v>935</v>
      </c>
      <c r="D398" s="22" t="s">
        <v>716</v>
      </c>
      <c r="E398" s="80">
        <v>46112</v>
      </c>
      <c r="F398" t="s">
        <v>425</v>
      </c>
      <c r="G398" s="28" t="s">
        <v>23</v>
      </c>
      <c r="H398" t="s">
        <v>464</v>
      </c>
      <c r="I398" s="23">
        <v>-498510</v>
      </c>
      <c r="J398" s="23">
        <v>0</v>
      </c>
      <c r="K398" s="23">
        <v>-39880.800000000003</v>
      </c>
      <c r="L398" s="23">
        <v>-538390.80000000005</v>
      </c>
      <c r="M398" s="23"/>
      <c r="N398" s="23"/>
      <c r="O398" s="23"/>
      <c r="P398" s="23"/>
    </row>
    <row r="399" spans="1:16" x14ac:dyDescent="0.25">
      <c r="A399" s="83" t="s">
        <v>12</v>
      </c>
      <c r="B399" s="16">
        <v>3</v>
      </c>
      <c r="C399" s="79" t="s">
        <v>935</v>
      </c>
      <c r="D399" s="22" t="s">
        <v>717</v>
      </c>
      <c r="E399" s="80">
        <v>46112</v>
      </c>
      <c r="F399" t="s">
        <v>426</v>
      </c>
      <c r="G399" s="28" t="s">
        <v>23</v>
      </c>
      <c r="H399" t="s">
        <v>357</v>
      </c>
      <c r="I399" s="23">
        <v>-1195202</v>
      </c>
      <c r="J399" s="23">
        <v>0</v>
      </c>
      <c r="K399" s="23">
        <v>-95616.16</v>
      </c>
      <c r="L399" s="23">
        <v>-1290818.1599999999</v>
      </c>
      <c r="M399" s="23"/>
      <c r="N399" s="23"/>
      <c r="O399" s="23"/>
      <c r="P399" s="23"/>
    </row>
    <row r="400" spans="1:16" x14ac:dyDescent="0.25">
      <c r="A400" s="83" t="s">
        <v>12</v>
      </c>
      <c r="B400" s="16">
        <v>3</v>
      </c>
      <c r="C400" s="79" t="s">
        <v>935</v>
      </c>
      <c r="D400" s="22" t="s">
        <v>718</v>
      </c>
      <c r="E400" s="80">
        <v>46112</v>
      </c>
      <c r="F400" t="s">
        <v>398</v>
      </c>
      <c r="G400" s="28" t="s">
        <v>23</v>
      </c>
      <c r="H400" t="s">
        <v>370</v>
      </c>
      <c r="I400" s="23">
        <v>-587137</v>
      </c>
      <c r="J400" s="23">
        <v>0</v>
      </c>
      <c r="K400" s="23">
        <v>-46970.96</v>
      </c>
      <c r="L400" s="23">
        <v>-634107.96</v>
      </c>
      <c r="M400" s="23"/>
      <c r="N400" s="23"/>
      <c r="O400" s="23"/>
      <c r="P400" s="23"/>
    </row>
    <row r="401" spans="1:16" x14ac:dyDescent="0.25">
      <c r="A401" s="83" t="s">
        <v>12</v>
      </c>
      <c r="B401" s="16">
        <v>3</v>
      </c>
      <c r="C401" s="79" t="s">
        <v>935</v>
      </c>
      <c r="D401" s="22" t="s">
        <v>719</v>
      </c>
      <c r="E401" s="80">
        <v>46112</v>
      </c>
      <c r="F401" t="s">
        <v>415</v>
      </c>
      <c r="G401" s="28" t="s">
        <v>23</v>
      </c>
      <c r="H401" t="s">
        <v>356</v>
      </c>
      <c r="I401" s="23">
        <v>-89312</v>
      </c>
      <c r="J401" s="23">
        <v>0</v>
      </c>
      <c r="K401" s="23">
        <v>-7144.96</v>
      </c>
      <c r="L401" s="23">
        <v>-96456.960000000006</v>
      </c>
      <c r="M401" s="23"/>
      <c r="N401" s="23"/>
      <c r="O401" s="23"/>
      <c r="P401" s="23"/>
    </row>
    <row r="402" spans="1:16" x14ac:dyDescent="0.25">
      <c r="A402" s="83" t="s">
        <v>12</v>
      </c>
      <c r="B402" s="16">
        <v>3</v>
      </c>
      <c r="C402" s="79" t="s">
        <v>935</v>
      </c>
      <c r="D402" s="22" t="s">
        <v>720</v>
      </c>
      <c r="E402" s="80">
        <v>46112</v>
      </c>
      <c r="F402" t="s">
        <v>423</v>
      </c>
      <c r="G402" s="28" t="s">
        <v>23</v>
      </c>
      <c r="H402" t="s">
        <v>463</v>
      </c>
      <c r="I402" s="23">
        <v>-89312</v>
      </c>
      <c r="J402" s="23">
        <v>0</v>
      </c>
      <c r="K402" s="23">
        <v>-7144.96</v>
      </c>
      <c r="L402" s="23">
        <v>-96456.960000000006</v>
      </c>
      <c r="M402" s="23"/>
      <c r="N402" s="23"/>
      <c r="O402" s="23"/>
      <c r="P402" s="23"/>
    </row>
    <row r="403" spans="1:16" x14ac:dyDescent="0.25">
      <c r="A403" s="83" t="s">
        <v>12</v>
      </c>
      <c r="B403" s="16">
        <v>3</v>
      </c>
      <c r="C403" s="79" t="s">
        <v>935</v>
      </c>
      <c r="D403" s="22" t="s">
        <v>721</v>
      </c>
      <c r="E403" s="80">
        <v>46112</v>
      </c>
      <c r="F403" t="s">
        <v>427</v>
      </c>
      <c r="G403" s="28" t="s">
        <v>23</v>
      </c>
      <c r="H403" t="s">
        <v>345</v>
      </c>
      <c r="I403" s="23">
        <v>-221560</v>
      </c>
      <c r="J403" s="23">
        <v>0</v>
      </c>
      <c r="K403" s="23">
        <v>-17724.8</v>
      </c>
      <c r="L403" s="23">
        <v>-239284.8</v>
      </c>
      <c r="M403" s="23"/>
      <c r="N403" s="23"/>
      <c r="O403" s="23"/>
      <c r="P403" s="23"/>
    </row>
    <row r="404" spans="1:16" x14ac:dyDescent="0.25">
      <c r="A404" s="83" t="s">
        <v>12</v>
      </c>
      <c r="B404" s="16">
        <v>3</v>
      </c>
      <c r="C404" s="79" t="s">
        <v>935</v>
      </c>
      <c r="D404" s="22" t="s">
        <v>722</v>
      </c>
      <c r="E404" s="80">
        <v>46112</v>
      </c>
      <c r="F404" t="s">
        <v>424</v>
      </c>
      <c r="G404" s="28" t="s">
        <v>23</v>
      </c>
      <c r="H404" t="s">
        <v>364</v>
      </c>
      <c r="I404" s="23">
        <v>-495323</v>
      </c>
      <c r="J404" s="23">
        <v>0</v>
      </c>
      <c r="K404" s="23">
        <v>-39625.840000000004</v>
      </c>
      <c r="L404" s="23">
        <v>-534948.84</v>
      </c>
      <c r="M404" s="23"/>
      <c r="N404" s="23"/>
      <c r="O404" s="23"/>
      <c r="P404" s="23"/>
    </row>
    <row r="405" spans="1:16" x14ac:dyDescent="0.25">
      <c r="A405" s="83" t="s">
        <v>12</v>
      </c>
      <c r="B405" s="16">
        <v>3</v>
      </c>
      <c r="C405" s="79" t="s">
        <v>935</v>
      </c>
      <c r="D405" s="22" t="s">
        <v>723</v>
      </c>
      <c r="E405" s="80">
        <v>46112</v>
      </c>
      <c r="F405" t="s">
        <v>428</v>
      </c>
      <c r="G405" s="28" t="s">
        <v>23</v>
      </c>
      <c r="H405" t="s">
        <v>350</v>
      </c>
      <c r="I405" s="23">
        <v>-1001224</v>
      </c>
      <c r="J405" s="23">
        <v>0</v>
      </c>
      <c r="K405" s="23">
        <v>-80097.919999999998</v>
      </c>
      <c r="L405" s="23">
        <v>-1081321.92</v>
      </c>
      <c r="M405" s="23"/>
      <c r="N405" s="23"/>
      <c r="O405" s="23"/>
      <c r="P405" s="23"/>
    </row>
    <row r="406" spans="1:16" x14ac:dyDescent="0.25">
      <c r="A406" s="83" t="s">
        <v>12</v>
      </c>
      <c r="B406" s="16">
        <v>3</v>
      </c>
      <c r="C406" s="79" t="s">
        <v>935</v>
      </c>
      <c r="D406" s="22" t="s">
        <v>724</v>
      </c>
      <c r="E406" s="80">
        <v>46112</v>
      </c>
      <c r="F406" t="s">
        <v>397</v>
      </c>
      <c r="G406" s="28" t="s">
        <v>23</v>
      </c>
      <c r="H406" t="s">
        <v>450</v>
      </c>
      <c r="I406" s="23">
        <v>-433413</v>
      </c>
      <c r="J406" s="23">
        <v>0</v>
      </c>
      <c r="K406" s="23">
        <v>-34673.040000000001</v>
      </c>
      <c r="L406" s="23">
        <v>-468086.04</v>
      </c>
      <c r="M406" s="23"/>
      <c r="N406" s="23"/>
      <c r="O406" s="23"/>
      <c r="P406" s="23"/>
    </row>
    <row r="407" spans="1:16" x14ac:dyDescent="0.25">
      <c r="A407" s="83" t="s">
        <v>12</v>
      </c>
      <c r="B407" s="16">
        <v>3</v>
      </c>
      <c r="C407" s="79" t="s">
        <v>935</v>
      </c>
      <c r="D407" s="22" t="s">
        <v>725</v>
      </c>
      <c r="E407" s="80">
        <v>46112</v>
      </c>
      <c r="F407" t="s">
        <v>422</v>
      </c>
      <c r="G407" s="28" t="s">
        <v>23</v>
      </c>
      <c r="H407" t="s">
        <v>361</v>
      </c>
      <c r="I407" s="23">
        <v>-131100</v>
      </c>
      <c r="J407" s="23">
        <v>0</v>
      </c>
      <c r="K407" s="23">
        <v>-10488</v>
      </c>
      <c r="L407" s="23">
        <v>-141588</v>
      </c>
      <c r="M407" s="23"/>
      <c r="N407" s="23"/>
      <c r="O407" s="23"/>
      <c r="P407" s="23"/>
    </row>
    <row r="408" spans="1:16" x14ac:dyDescent="0.25">
      <c r="A408" s="83" t="s">
        <v>12</v>
      </c>
      <c r="B408" s="16">
        <v>3</v>
      </c>
      <c r="C408" s="79" t="s">
        <v>935</v>
      </c>
      <c r="D408" s="22" t="s">
        <v>726</v>
      </c>
      <c r="E408" s="80">
        <v>46112</v>
      </c>
      <c r="F408" t="s">
        <v>429</v>
      </c>
      <c r="G408" s="28" t="s">
        <v>23</v>
      </c>
      <c r="H408" t="s">
        <v>367</v>
      </c>
      <c r="I408" s="23">
        <v>-433612</v>
      </c>
      <c r="J408" s="23">
        <v>0</v>
      </c>
      <c r="K408" s="23">
        <v>-34688.959999999999</v>
      </c>
      <c r="L408" s="23">
        <v>-468300.96</v>
      </c>
      <c r="M408" s="23"/>
      <c r="N408" s="23"/>
      <c r="O408" s="23"/>
      <c r="P408" s="23"/>
    </row>
    <row r="409" spans="1:16" x14ac:dyDescent="0.25">
      <c r="A409" s="83" t="s">
        <v>12</v>
      </c>
      <c r="B409" s="16">
        <v>3</v>
      </c>
      <c r="C409" s="79" t="s">
        <v>935</v>
      </c>
      <c r="D409" s="22" t="s">
        <v>727</v>
      </c>
      <c r="E409" s="80">
        <v>46112</v>
      </c>
      <c r="F409" t="s">
        <v>390</v>
      </c>
      <c r="G409" s="28" t="s">
        <v>23</v>
      </c>
      <c r="H409" t="s">
        <v>380</v>
      </c>
      <c r="I409" s="23">
        <v>-397124</v>
      </c>
      <c r="J409" s="23">
        <v>0</v>
      </c>
      <c r="K409" s="23">
        <v>-31769.920000000002</v>
      </c>
      <c r="L409" s="23">
        <v>-428893.92</v>
      </c>
      <c r="M409" s="23"/>
      <c r="N409" s="23"/>
      <c r="O409" s="23"/>
      <c r="P409" s="23"/>
    </row>
    <row r="410" spans="1:16" x14ac:dyDescent="0.25">
      <c r="A410" s="83" t="s">
        <v>12</v>
      </c>
      <c r="B410" s="16">
        <v>3</v>
      </c>
      <c r="C410" s="79" t="s">
        <v>935</v>
      </c>
      <c r="D410" s="22" t="s">
        <v>728</v>
      </c>
      <c r="E410" s="80">
        <v>46112</v>
      </c>
      <c r="F410" t="s">
        <v>418</v>
      </c>
      <c r="G410" s="28" t="s">
        <v>23</v>
      </c>
      <c r="H410" t="s">
        <v>378</v>
      </c>
      <c r="I410" s="23">
        <v>-101413</v>
      </c>
      <c r="J410" s="23">
        <v>0</v>
      </c>
      <c r="K410" s="23">
        <v>-8113.04</v>
      </c>
      <c r="L410" s="23">
        <v>-109526.04</v>
      </c>
      <c r="M410" s="23"/>
      <c r="N410" s="23"/>
      <c r="O410" s="23"/>
      <c r="P410" s="23"/>
    </row>
    <row r="411" spans="1:16" x14ac:dyDescent="0.25">
      <c r="A411" s="83" t="s">
        <v>11</v>
      </c>
      <c r="B411" s="16">
        <v>3</v>
      </c>
      <c r="C411" s="79" t="s">
        <v>936</v>
      </c>
      <c r="D411" s="22" t="s">
        <v>729</v>
      </c>
      <c r="E411" s="80">
        <v>46083</v>
      </c>
      <c r="F411" t="s">
        <v>316</v>
      </c>
      <c r="G411" s="28" t="s">
        <v>23</v>
      </c>
      <c r="H411" t="s">
        <v>48</v>
      </c>
      <c r="I411" s="23">
        <v>1809560</v>
      </c>
      <c r="J411" s="23">
        <v>0</v>
      </c>
      <c r="K411" s="23">
        <v>144764.80000000002</v>
      </c>
      <c r="L411" s="23">
        <v>1954324.8</v>
      </c>
      <c r="M411" s="23"/>
      <c r="N411" s="23"/>
      <c r="O411" s="23"/>
      <c r="P411" s="23"/>
    </row>
    <row r="412" spans="1:16" x14ac:dyDescent="0.25">
      <c r="A412" s="83" t="s">
        <v>11</v>
      </c>
      <c r="B412" s="16">
        <v>3</v>
      </c>
      <c r="C412" s="79" t="s">
        <v>937</v>
      </c>
      <c r="D412" s="22" t="s">
        <v>730</v>
      </c>
      <c r="E412" s="80">
        <v>46083</v>
      </c>
      <c r="F412" t="s">
        <v>316</v>
      </c>
      <c r="G412" s="28" t="s">
        <v>23</v>
      </c>
      <c r="H412" t="s">
        <v>319</v>
      </c>
      <c r="I412" s="23">
        <v>867947</v>
      </c>
      <c r="J412" s="23">
        <v>0</v>
      </c>
      <c r="K412" s="23">
        <v>69435.759999999995</v>
      </c>
      <c r="L412" s="23">
        <v>937382.76</v>
      </c>
      <c r="M412" s="23"/>
      <c r="N412" s="23"/>
      <c r="O412" s="23"/>
      <c r="P412" s="23"/>
    </row>
    <row r="413" spans="1:16" x14ac:dyDescent="0.25">
      <c r="A413" s="83" t="s">
        <v>11</v>
      </c>
      <c r="B413" s="16">
        <v>3</v>
      </c>
      <c r="C413" s="79" t="s">
        <v>938</v>
      </c>
      <c r="D413" s="22" t="s">
        <v>731</v>
      </c>
      <c r="E413" s="80">
        <v>46083</v>
      </c>
      <c r="F413" t="s">
        <v>316</v>
      </c>
      <c r="G413" s="28" t="s">
        <v>23</v>
      </c>
      <c r="H413" t="s">
        <v>29</v>
      </c>
      <c r="I413" s="23">
        <v>1013277</v>
      </c>
      <c r="J413" s="23">
        <v>0</v>
      </c>
      <c r="K413" s="23">
        <v>81062.16</v>
      </c>
      <c r="L413" s="23">
        <v>1094339.1599999999</v>
      </c>
      <c r="M413" s="23"/>
      <c r="N413" s="23"/>
      <c r="O413" s="23"/>
      <c r="P413" s="23"/>
    </row>
    <row r="414" spans="1:16" x14ac:dyDescent="0.25">
      <c r="A414" s="83" t="s">
        <v>11</v>
      </c>
      <c r="B414" s="16">
        <v>3</v>
      </c>
      <c r="C414" s="79" t="s">
        <v>939</v>
      </c>
      <c r="D414" s="22" t="s">
        <v>732</v>
      </c>
      <c r="E414" s="80">
        <v>46083</v>
      </c>
      <c r="F414" t="s">
        <v>316</v>
      </c>
      <c r="G414" s="28" t="s">
        <v>23</v>
      </c>
      <c r="H414" t="s">
        <v>327</v>
      </c>
      <c r="I414" s="23">
        <v>2858664</v>
      </c>
      <c r="J414" s="23">
        <v>0</v>
      </c>
      <c r="K414" s="23">
        <v>228693.12</v>
      </c>
      <c r="L414" s="23">
        <v>3087357.12</v>
      </c>
      <c r="M414" s="23"/>
      <c r="N414" s="23"/>
      <c r="O414" s="23"/>
      <c r="P414" s="23"/>
    </row>
    <row r="415" spans="1:16" x14ac:dyDescent="0.25">
      <c r="A415" s="83" t="s">
        <v>11</v>
      </c>
      <c r="B415" s="16">
        <v>3</v>
      </c>
      <c r="C415" s="79" t="s">
        <v>940</v>
      </c>
      <c r="D415" s="22" t="s">
        <v>733</v>
      </c>
      <c r="E415" s="80">
        <v>46083</v>
      </c>
      <c r="F415" t="s">
        <v>316</v>
      </c>
      <c r="G415" s="28" t="s">
        <v>23</v>
      </c>
      <c r="H415" t="s">
        <v>323</v>
      </c>
      <c r="I415" s="23">
        <v>1107800</v>
      </c>
      <c r="J415" s="23">
        <v>0</v>
      </c>
      <c r="K415" s="23">
        <v>88624</v>
      </c>
      <c r="L415" s="23">
        <v>1196424</v>
      </c>
      <c r="M415" s="23"/>
      <c r="N415" s="23"/>
      <c r="O415" s="23"/>
      <c r="P415" s="23"/>
    </row>
    <row r="416" spans="1:16" x14ac:dyDescent="0.25">
      <c r="A416" s="83" t="s">
        <v>11</v>
      </c>
      <c r="B416" s="16">
        <v>3</v>
      </c>
      <c r="C416" s="79" t="s">
        <v>941</v>
      </c>
      <c r="D416" s="22" t="s">
        <v>734</v>
      </c>
      <c r="E416" s="80">
        <v>46083</v>
      </c>
      <c r="F416" t="s">
        <v>316</v>
      </c>
      <c r="G416" s="28" t="s">
        <v>23</v>
      </c>
      <c r="H416" t="s">
        <v>333</v>
      </c>
      <c r="I416" s="23">
        <v>6885340</v>
      </c>
      <c r="J416" s="23">
        <v>0</v>
      </c>
      <c r="K416" s="23">
        <v>550827.19999999995</v>
      </c>
      <c r="L416" s="23">
        <v>7436167.2000000002</v>
      </c>
      <c r="M416" s="23"/>
      <c r="N416" s="23"/>
      <c r="O416" s="23"/>
      <c r="P416" s="23"/>
    </row>
    <row r="417" spans="1:16" x14ac:dyDescent="0.25">
      <c r="A417" s="83" t="s">
        <v>11</v>
      </c>
      <c r="B417" s="16">
        <v>3</v>
      </c>
      <c r="C417" s="79" t="s">
        <v>942</v>
      </c>
      <c r="D417" s="22" t="s">
        <v>735</v>
      </c>
      <c r="E417" s="80">
        <v>46083</v>
      </c>
      <c r="F417" t="s">
        <v>316</v>
      </c>
      <c r="G417" s="28" t="s">
        <v>23</v>
      </c>
      <c r="H417" t="s">
        <v>38</v>
      </c>
      <c r="I417" s="23">
        <v>2120654</v>
      </c>
      <c r="J417" s="23">
        <v>0</v>
      </c>
      <c r="K417" s="23">
        <v>169652.32</v>
      </c>
      <c r="L417" s="23">
        <v>2290306.3199999998</v>
      </c>
      <c r="M417" s="23"/>
      <c r="N417" s="23"/>
      <c r="O417" s="23"/>
      <c r="P417" s="23"/>
    </row>
    <row r="418" spans="1:16" x14ac:dyDescent="0.25">
      <c r="A418" s="83" t="s">
        <v>11</v>
      </c>
      <c r="B418" s="16">
        <v>3</v>
      </c>
      <c r="C418" s="79" t="s">
        <v>943</v>
      </c>
      <c r="D418" s="22" t="s">
        <v>736</v>
      </c>
      <c r="E418" s="80">
        <v>46084</v>
      </c>
      <c r="F418" t="s">
        <v>316</v>
      </c>
      <c r="G418" s="28" t="s">
        <v>23</v>
      </c>
      <c r="H418" t="s">
        <v>25</v>
      </c>
      <c r="I418" s="23">
        <v>2604657</v>
      </c>
      <c r="J418" s="23">
        <v>0</v>
      </c>
      <c r="K418" s="23">
        <v>208372.56</v>
      </c>
      <c r="L418" s="23">
        <v>2813029.56</v>
      </c>
      <c r="M418" s="23"/>
      <c r="N418" s="23"/>
      <c r="O418" s="23"/>
      <c r="P418" s="23"/>
    </row>
    <row r="419" spans="1:16" x14ac:dyDescent="0.25">
      <c r="A419" s="83" t="s">
        <v>11</v>
      </c>
      <c r="B419" s="16">
        <v>3</v>
      </c>
      <c r="C419" s="79" t="s">
        <v>944</v>
      </c>
      <c r="D419" s="22" t="s">
        <v>737</v>
      </c>
      <c r="E419" s="80">
        <v>46084</v>
      </c>
      <c r="F419" t="s">
        <v>316</v>
      </c>
      <c r="G419" s="28" t="s">
        <v>23</v>
      </c>
      <c r="H419" t="s">
        <v>30</v>
      </c>
      <c r="I419" s="23">
        <v>740994</v>
      </c>
      <c r="J419" s="23">
        <v>0</v>
      </c>
      <c r="K419" s="23">
        <v>59279.520000000004</v>
      </c>
      <c r="L419" s="23">
        <v>800273.52</v>
      </c>
      <c r="M419" s="23"/>
      <c r="N419" s="23"/>
      <c r="O419" s="23"/>
      <c r="P419" s="23"/>
    </row>
    <row r="420" spans="1:16" x14ac:dyDescent="0.25">
      <c r="A420" s="83" t="s">
        <v>11</v>
      </c>
      <c r="B420" s="16">
        <v>3</v>
      </c>
      <c r="C420" s="79" t="s">
        <v>945</v>
      </c>
      <c r="D420" s="22" t="s">
        <v>738</v>
      </c>
      <c r="E420" s="80">
        <v>46084</v>
      </c>
      <c r="F420" t="s">
        <v>316</v>
      </c>
      <c r="G420" s="28" t="s">
        <v>23</v>
      </c>
      <c r="H420" t="s">
        <v>44</v>
      </c>
      <c r="I420" s="23">
        <v>2354706</v>
      </c>
      <c r="J420" s="23">
        <v>0</v>
      </c>
      <c r="K420" s="23">
        <v>188376.48</v>
      </c>
      <c r="L420" s="23">
        <v>2543082.48</v>
      </c>
      <c r="M420" s="23"/>
      <c r="N420" s="23"/>
      <c r="O420" s="23"/>
      <c r="P420" s="23"/>
    </row>
    <row r="421" spans="1:16" x14ac:dyDescent="0.25">
      <c r="A421" s="83" t="s">
        <v>11</v>
      </c>
      <c r="B421" s="16">
        <v>3</v>
      </c>
      <c r="C421" s="79" t="s">
        <v>946</v>
      </c>
      <c r="D421" s="22" t="s">
        <v>739</v>
      </c>
      <c r="E421" s="80">
        <v>46084</v>
      </c>
      <c r="F421" t="s">
        <v>316</v>
      </c>
      <c r="G421" s="28" t="s">
        <v>23</v>
      </c>
      <c r="H421" t="s">
        <v>325</v>
      </c>
      <c r="I421" s="23">
        <v>2138720</v>
      </c>
      <c r="J421" s="23">
        <v>0</v>
      </c>
      <c r="K421" s="23">
        <v>171097.60000000001</v>
      </c>
      <c r="L421" s="23">
        <v>2309817.6</v>
      </c>
      <c r="M421" s="23"/>
      <c r="N421" s="23"/>
      <c r="O421" s="23"/>
      <c r="P421" s="23"/>
    </row>
    <row r="422" spans="1:16" x14ac:dyDescent="0.25">
      <c r="A422" s="83" t="s">
        <v>11</v>
      </c>
      <c r="B422" s="16">
        <v>3</v>
      </c>
      <c r="C422" s="79" t="s">
        <v>947</v>
      </c>
      <c r="D422" s="22" t="s">
        <v>740</v>
      </c>
      <c r="E422" s="80">
        <v>46084</v>
      </c>
      <c r="F422" t="s">
        <v>316</v>
      </c>
      <c r="G422" s="28" t="s">
        <v>23</v>
      </c>
      <c r="H422" t="s">
        <v>331</v>
      </c>
      <c r="I422" s="23">
        <v>2381881</v>
      </c>
      <c r="J422" s="23">
        <v>0</v>
      </c>
      <c r="K422" s="23">
        <v>190550.48</v>
      </c>
      <c r="L422" s="23">
        <v>2572431.48</v>
      </c>
      <c r="M422" s="23"/>
      <c r="N422" s="23"/>
      <c r="O422" s="23"/>
      <c r="P422" s="23"/>
    </row>
    <row r="423" spans="1:16" x14ac:dyDescent="0.25">
      <c r="A423" s="83" t="s">
        <v>11</v>
      </c>
      <c r="B423" s="16">
        <v>3</v>
      </c>
      <c r="C423" s="79" t="s">
        <v>948</v>
      </c>
      <c r="D423" s="22" t="s">
        <v>741</v>
      </c>
      <c r="E423" s="80">
        <v>46084</v>
      </c>
      <c r="F423" t="s">
        <v>316</v>
      </c>
      <c r="G423" s="28" t="s">
        <v>23</v>
      </c>
      <c r="H423" t="s">
        <v>317</v>
      </c>
      <c r="I423" s="23">
        <v>1181730</v>
      </c>
      <c r="J423" s="23">
        <v>0</v>
      </c>
      <c r="K423" s="23">
        <v>94538.400000000009</v>
      </c>
      <c r="L423" s="23">
        <v>1276268.3999999999</v>
      </c>
      <c r="M423" s="23"/>
      <c r="N423" s="23"/>
      <c r="O423" s="23"/>
      <c r="P423" s="23"/>
    </row>
    <row r="424" spans="1:16" x14ac:dyDescent="0.25">
      <c r="A424" s="83" t="s">
        <v>11</v>
      </c>
      <c r="B424" s="16">
        <v>3</v>
      </c>
      <c r="C424" s="79" t="s">
        <v>949</v>
      </c>
      <c r="D424" s="22" t="s">
        <v>742</v>
      </c>
      <c r="E424" s="80">
        <v>46084</v>
      </c>
      <c r="F424" t="s">
        <v>316</v>
      </c>
      <c r="G424" s="28" t="s">
        <v>23</v>
      </c>
      <c r="H424" t="s">
        <v>336</v>
      </c>
      <c r="I424" s="23">
        <v>1322395</v>
      </c>
      <c r="J424" s="23">
        <v>0</v>
      </c>
      <c r="K424" s="23">
        <v>105791.6</v>
      </c>
      <c r="L424" s="23">
        <v>1428186.6</v>
      </c>
      <c r="M424" s="23"/>
      <c r="N424" s="23"/>
      <c r="O424" s="23"/>
      <c r="P424" s="23"/>
    </row>
    <row r="425" spans="1:16" x14ac:dyDescent="0.25">
      <c r="A425" s="83" t="s">
        <v>11</v>
      </c>
      <c r="B425" s="16">
        <v>3</v>
      </c>
      <c r="C425" s="79" t="s">
        <v>950</v>
      </c>
      <c r="D425" s="22" t="s">
        <v>743</v>
      </c>
      <c r="E425" s="80">
        <v>46085</v>
      </c>
      <c r="F425" t="s">
        <v>316</v>
      </c>
      <c r="G425" s="28" t="s">
        <v>23</v>
      </c>
      <c r="H425" t="s">
        <v>38</v>
      </c>
      <c r="I425" s="23">
        <v>2120654</v>
      </c>
      <c r="J425" s="23">
        <v>0</v>
      </c>
      <c r="K425" s="23">
        <v>169652.32</v>
      </c>
      <c r="L425" s="23">
        <v>2290306.3199999998</v>
      </c>
      <c r="M425" s="23"/>
      <c r="N425" s="23"/>
      <c r="O425" s="23"/>
      <c r="P425" s="23"/>
    </row>
    <row r="426" spans="1:16" x14ac:dyDescent="0.25">
      <c r="A426" s="83" t="s">
        <v>11</v>
      </c>
      <c r="B426" s="16">
        <v>3</v>
      </c>
      <c r="C426" s="79" t="s">
        <v>951</v>
      </c>
      <c r="D426" s="22" t="s">
        <v>744</v>
      </c>
      <c r="E426" s="80">
        <v>46085</v>
      </c>
      <c r="F426" t="s">
        <v>316</v>
      </c>
      <c r="G426" s="28" t="s">
        <v>23</v>
      </c>
      <c r="H426" t="s">
        <v>33</v>
      </c>
      <c r="I426" s="23">
        <v>3927020</v>
      </c>
      <c r="J426" s="23">
        <v>0</v>
      </c>
      <c r="K426" s="23">
        <v>314161.60000000003</v>
      </c>
      <c r="L426" s="23">
        <v>4241181.5999999996</v>
      </c>
      <c r="M426" s="23"/>
      <c r="N426" s="23"/>
      <c r="O426" s="23"/>
      <c r="P426" s="23"/>
    </row>
    <row r="427" spans="1:16" x14ac:dyDescent="0.25">
      <c r="A427" s="83" t="s">
        <v>11</v>
      </c>
      <c r="B427" s="16">
        <v>3</v>
      </c>
      <c r="C427" s="79" t="s">
        <v>952</v>
      </c>
      <c r="D427" s="22" t="s">
        <v>745</v>
      </c>
      <c r="E427" s="80">
        <v>46085</v>
      </c>
      <c r="F427" t="s">
        <v>316</v>
      </c>
      <c r="G427" s="28" t="s">
        <v>23</v>
      </c>
      <c r="H427" t="s">
        <v>328</v>
      </c>
      <c r="I427" s="23">
        <v>742249</v>
      </c>
      <c r="J427" s="23">
        <v>0</v>
      </c>
      <c r="K427" s="23">
        <v>59379.92</v>
      </c>
      <c r="L427" s="23">
        <v>801628.92</v>
      </c>
      <c r="M427" s="23"/>
      <c r="N427" s="23"/>
      <c r="O427" s="23"/>
      <c r="P427" s="23"/>
    </row>
    <row r="428" spans="1:16" x14ac:dyDescent="0.25">
      <c r="A428" s="83" t="s">
        <v>11</v>
      </c>
      <c r="B428" s="16">
        <v>3</v>
      </c>
      <c r="C428" s="79" t="s">
        <v>953</v>
      </c>
      <c r="D428" s="22" t="s">
        <v>746</v>
      </c>
      <c r="E428" s="80">
        <v>46085</v>
      </c>
      <c r="F428" t="s">
        <v>316</v>
      </c>
      <c r="G428" s="28" t="s">
        <v>23</v>
      </c>
      <c r="H428" t="s">
        <v>42</v>
      </c>
      <c r="I428" s="23">
        <v>1107800</v>
      </c>
      <c r="J428" s="23">
        <v>0</v>
      </c>
      <c r="K428" s="23">
        <v>88624</v>
      </c>
      <c r="L428" s="23">
        <v>1196424</v>
      </c>
      <c r="M428" s="23"/>
      <c r="N428" s="23"/>
      <c r="O428" s="23"/>
      <c r="P428" s="23"/>
    </row>
    <row r="429" spans="1:16" x14ac:dyDescent="0.25">
      <c r="A429" s="83" t="s">
        <v>11</v>
      </c>
      <c r="B429" s="16">
        <v>3</v>
      </c>
      <c r="C429" s="79" t="s">
        <v>954</v>
      </c>
      <c r="D429" s="22" t="s">
        <v>747</v>
      </c>
      <c r="E429" s="80">
        <v>46086</v>
      </c>
      <c r="F429" t="s">
        <v>316</v>
      </c>
      <c r="G429" s="28" t="s">
        <v>23</v>
      </c>
      <c r="H429" t="s">
        <v>82</v>
      </c>
      <c r="I429" s="23">
        <v>2265760</v>
      </c>
      <c r="J429" s="23">
        <v>0</v>
      </c>
      <c r="K429" s="23">
        <v>181260.80000000002</v>
      </c>
      <c r="L429" s="23">
        <v>2447020.7999999998</v>
      </c>
      <c r="M429" s="23"/>
      <c r="N429" s="23"/>
      <c r="O429" s="23"/>
      <c r="P429" s="23"/>
    </row>
    <row r="430" spans="1:16" x14ac:dyDescent="0.25">
      <c r="A430" s="83" t="s">
        <v>11</v>
      </c>
      <c r="B430" s="16">
        <v>3</v>
      </c>
      <c r="C430" s="79" t="s">
        <v>955</v>
      </c>
      <c r="D430" s="22" t="s">
        <v>748</v>
      </c>
      <c r="E430" s="80">
        <v>46087</v>
      </c>
      <c r="F430" t="s">
        <v>316</v>
      </c>
      <c r="G430" s="28" t="s">
        <v>23</v>
      </c>
      <c r="H430" t="s">
        <v>448</v>
      </c>
      <c r="I430" s="23">
        <v>2055865</v>
      </c>
      <c r="J430" s="23">
        <v>0</v>
      </c>
      <c r="K430" s="23">
        <v>164469.20000000001</v>
      </c>
      <c r="L430" s="23">
        <v>2220334.2000000002</v>
      </c>
      <c r="M430" s="23"/>
      <c r="N430" s="23"/>
      <c r="O430" s="23"/>
      <c r="P430" s="23"/>
    </row>
    <row r="431" spans="1:16" x14ac:dyDescent="0.25">
      <c r="A431" s="83" t="s">
        <v>11</v>
      </c>
      <c r="B431" s="16">
        <v>3</v>
      </c>
      <c r="C431" s="79" t="s">
        <v>956</v>
      </c>
      <c r="D431" s="22" t="s">
        <v>749</v>
      </c>
      <c r="E431" s="80">
        <v>46088</v>
      </c>
      <c r="F431" t="s">
        <v>316</v>
      </c>
      <c r="G431" s="28" t="s">
        <v>23</v>
      </c>
      <c r="H431" t="s">
        <v>318</v>
      </c>
      <c r="I431" s="23">
        <v>941745</v>
      </c>
      <c r="J431" s="23">
        <v>0</v>
      </c>
      <c r="K431" s="23">
        <v>75339.600000000006</v>
      </c>
      <c r="L431" s="23">
        <v>1017084.6</v>
      </c>
      <c r="M431" s="23"/>
      <c r="N431" s="23"/>
      <c r="O431" s="23"/>
      <c r="P431" s="23"/>
    </row>
    <row r="432" spans="1:16" x14ac:dyDescent="0.25">
      <c r="A432" s="83" t="s">
        <v>11</v>
      </c>
      <c r="B432" s="16">
        <v>3</v>
      </c>
      <c r="C432" s="79" t="s">
        <v>957</v>
      </c>
      <c r="D432" s="22" t="s">
        <v>750</v>
      </c>
      <c r="E432" s="80">
        <v>46090</v>
      </c>
      <c r="F432" t="s">
        <v>316</v>
      </c>
      <c r="G432" s="28" t="s">
        <v>23</v>
      </c>
      <c r="H432" t="s">
        <v>46</v>
      </c>
      <c r="I432" s="23">
        <v>867506</v>
      </c>
      <c r="J432" s="23">
        <v>0</v>
      </c>
      <c r="K432" s="23">
        <v>69400.479999999996</v>
      </c>
      <c r="L432" s="23">
        <v>936906.48</v>
      </c>
      <c r="M432" s="23"/>
      <c r="N432" s="23"/>
      <c r="O432" s="23"/>
      <c r="P432" s="23"/>
    </row>
    <row r="433" spans="1:16" x14ac:dyDescent="0.25">
      <c r="A433" s="83" t="s">
        <v>11</v>
      </c>
      <c r="B433" s="16">
        <v>3</v>
      </c>
      <c r="C433" s="79" t="s">
        <v>958</v>
      </c>
      <c r="D433" s="22" t="s">
        <v>751</v>
      </c>
      <c r="E433" s="80">
        <v>46090</v>
      </c>
      <c r="F433" t="s">
        <v>316</v>
      </c>
      <c r="G433" s="28" t="s">
        <v>23</v>
      </c>
      <c r="H433" t="s">
        <v>28</v>
      </c>
      <c r="I433" s="23">
        <v>627830</v>
      </c>
      <c r="J433" s="23">
        <v>0</v>
      </c>
      <c r="K433" s="23">
        <v>50226.400000000001</v>
      </c>
      <c r="L433" s="23">
        <v>678056.4</v>
      </c>
      <c r="M433" s="23"/>
      <c r="N433" s="23"/>
      <c r="O433" s="23"/>
      <c r="P433" s="23"/>
    </row>
    <row r="434" spans="1:16" x14ac:dyDescent="0.25">
      <c r="A434" s="83" t="s">
        <v>11</v>
      </c>
      <c r="B434" s="16">
        <v>3</v>
      </c>
      <c r="C434" s="79" t="s">
        <v>959</v>
      </c>
      <c r="D434" s="22" t="s">
        <v>752</v>
      </c>
      <c r="E434" s="80">
        <v>46090</v>
      </c>
      <c r="F434" t="s">
        <v>316</v>
      </c>
      <c r="G434" s="28" t="s">
        <v>23</v>
      </c>
      <c r="H434" t="s">
        <v>49</v>
      </c>
      <c r="I434" s="23">
        <v>2328534</v>
      </c>
      <c r="J434" s="23">
        <v>0</v>
      </c>
      <c r="K434" s="23">
        <v>186282.72</v>
      </c>
      <c r="L434" s="23">
        <v>2514816.7200000002</v>
      </c>
      <c r="M434" s="23"/>
      <c r="N434" s="23"/>
      <c r="O434" s="23"/>
      <c r="P434" s="23"/>
    </row>
    <row r="435" spans="1:16" x14ac:dyDescent="0.25">
      <c r="A435" s="83" t="s">
        <v>11</v>
      </c>
      <c r="B435" s="16">
        <v>3</v>
      </c>
      <c r="C435" s="79" t="s">
        <v>960</v>
      </c>
      <c r="D435" s="22" t="s">
        <v>753</v>
      </c>
      <c r="E435" s="80">
        <v>46090</v>
      </c>
      <c r="F435" t="s">
        <v>316</v>
      </c>
      <c r="G435" s="28" t="s">
        <v>23</v>
      </c>
      <c r="H435" t="s">
        <v>327</v>
      </c>
      <c r="I435" s="23">
        <v>2688113</v>
      </c>
      <c r="J435" s="23">
        <v>0</v>
      </c>
      <c r="K435" s="23">
        <v>215049.04</v>
      </c>
      <c r="L435" s="23">
        <v>2903162.04</v>
      </c>
      <c r="M435" s="23"/>
      <c r="N435" s="23"/>
      <c r="O435" s="23"/>
      <c r="P435" s="23"/>
    </row>
    <row r="436" spans="1:16" x14ac:dyDescent="0.25">
      <c r="A436" s="83" t="s">
        <v>11</v>
      </c>
      <c r="B436" s="16">
        <v>3</v>
      </c>
      <c r="C436" s="79" t="s">
        <v>961</v>
      </c>
      <c r="D436" s="22" t="s">
        <v>754</v>
      </c>
      <c r="E436" s="80">
        <v>46090</v>
      </c>
      <c r="F436" t="s">
        <v>316</v>
      </c>
      <c r="G436" s="28" t="s">
        <v>23</v>
      </c>
      <c r="H436" t="s">
        <v>325</v>
      </c>
      <c r="I436" s="23">
        <v>624152</v>
      </c>
      <c r="J436" s="23">
        <v>0</v>
      </c>
      <c r="K436" s="23">
        <v>49932.160000000003</v>
      </c>
      <c r="L436" s="23">
        <v>674084.16</v>
      </c>
      <c r="M436" s="23"/>
      <c r="N436" s="23"/>
      <c r="O436" s="23"/>
      <c r="P436" s="23"/>
    </row>
    <row r="437" spans="1:16" x14ac:dyDescent="0.25">
      <c r="A437" s="83" t="s">
        <v>11</v>
      </c>
      <c r="B437" s="16">
        <v>3</v>
      </c>
      <c r="C437" s="79" t="s">
        <v>962</v>
      </c>
      <c r="D437" s="22" t="s">
        <v>755</v>
      </c>
      <c r="E437" s="80">
        <v>46090</v>
      </c>
      <c r="F437" t="s">
        <v>316</v>
      </c>
      <c r="G437" s="28" t="s">
        <v>23</v>
      </c>
      <c r="H437" t="s">
        <v>323</v>
      </c>
      <c r="I437" s="23">
        <v>1281084</v>
      </c>
      <c r="J437" s="23">
        <v>0</v>
      </c>
      <c r="K437" s="23">
        <v>102486.72</v>
      </c>
      <c r="L437" s="23">
        <v>1383570.72</v>
      </c>
      <c r="M437" s="23"/>
      <c r="N437" s="23"/>
      <c r="O437" s="23"/>
      <c r="P437" s="23"/>
    </row>
    <row r="438" spans="1:16" x14ac:dyDescent="0.25">
      <c r="A438" s="83" t="s">
        <v>11</v>
      </c>
      <c r="B438" s="16">
        <v>3</v>
      </c>
      <c r="C438" s="79" t="s">
        <v>963</v>
      </c>
      <c r="D438" s="22" t="s">
        <v>756</v>
      </c>
      <c r="E438" s="80">
        <v>46090</v>
      </c>
      <c r="F438" t="s">
        <v>316</v>
      </c>
      <c r="G438" s="28" t="s">
        <v>23</v>
      </c>
      <c r="H438" t="s">
        <v>331</v>
      </c>
      <c r="I438" s="23">
        <v>978595</v>
      </c>
      <c r="J438" s="23">
        <v>0</v>
      </c>
      <c r="K438" s="23">
        <v>78287.600000000006</v>
      </c>
      <c r="L438" s="23">
        <v>1056882.6000000001</v>
      </c>
      <c r="M438" s="23"/>
      <c r="N438" s="23"/>
      <c r="O438" s="23"/>
      <c r="P438" s="23"/>
    </row>
    <row r="439" spans="1:16" x14ac:dyDescent="0.25">
      <c r="A439" s="83" t="s">
        <v>11</v>
      </c>
      <c r="B439" s="16">
        <v>3</v>
      </c>
      <c r="C439" s="79" t="s">
        <v>964</v>
      </c>
      <c r="D439" s="22" t="s">
        <v>757</v>
      </c>
      <c r="E439" s="80">
        <v>46090</v>
      </c>
      <c r="F439" t="s">
        <v>316</v>
      </c>
      <c r="G439" s="28" t="s">
        <v>23</v>
      </c>
      <c r="H439" t="s">
        <v>43</v>
      </c>
      <c r="I439" s="23">
        <v>2113799</v>
      </c>
      <c r="J439" s="23">
        <v>0</v>
      </c>
      <c r="K439" s="23">
        <v>169103.92</v>
      </c>
      <c r="L439" s="23">
        <v>2282902.92</v>
      </c>
      <c r="M439" s="23"/>
      <c r="N439" s="23"/>
      <c r="O439" s="23"/>
      <c r="P439" s="23"/>
    </row>
    <row r="440" spans="1:16" x14ac:dyDescent="0.25">
      <c r="A440" s="83" t="s">
        <v>11</v>
      </c>
      <c r="B440" s="16">
        <v>3</v>
      </c>
      <c r="C440" s="79" t="s">
        <v>965</v>
      </c>
      <c r="D440" s="22" t="s">
        <v>758</v>
      </c>
      <c r="E440" s="80">
        <v>46090</v>
      </c>
      <c r="F440" t="s">
        <v>316</v>
      </c>
      <c r="G440" s="28" t="s">
        <v>23</v>
      </c>
      <c r="H440" t="s">
        <v>331</v>
      </c>
      <c r="I440" s="23">
        <v>941745</v>
      </c>
      <c r="J440" s="23">
        <v>0</v>
      </c>
      <c r="K440" s="23">
        <v>75339.600000000006</v>
      </c>
      <c r="L440" s="23">
        <v>1017084.6</v>
      </c>
      <c r="M440" s="23"/>
      <c r="N440" s="23"/>
      <c r="O440" s="23"/>
      <c r="P440" s="23"/>
    </row>
    <row r="441" spans="1:16" x14ac:dyDescent="0.25">
      <c r="A441" s="83" t="s">
        <v>11</v>
      </c>
      <c r="B441" s="16">
        <v>3</v>
      </c>
      <c r="C441" s="79" t="s">
        <v>966</v>
      </c>
      <c r="D441" s="22" t="s">
        <v>759</v>
      </c>
      <c r="E441" s="80">
        <v>46091</v>
      </c>
      <c r="F441" t="s">
        <v>316</v>
      </c>
      <c r="G441" s="28" t="s">
        <v>23</v>
      </c>
      <c r="H441" t="s">
        <v>36</v>
      </c>
      <c r="I441" s="23">
        <v>1052379</v>
      </c>
      <c r="J441" s="23">
        <v>0</v>
      </c>
      <c r="K441" s="23">
        <v>84190.32</v>
      </c>
      <c r="L441" s="23">
        <v>1136569.32</v>
      </c>
      <c r="M441" s="23"/>
      <c r="N441" s="23"/>
      <c r="O441" s="23"/>
      <c r="P441" s="23"/>
    </row>
    <row r="442" spans="1:16" x14ac:dyDescent="0.25">
      <c r="A442" s="83" t="s">
        <v>11</v>
      </c>
      <c r="B442" s="16">
        <v>3</v>
      </c>
      <c r="C442" s="79" t="s">
        <v>967</v>
      </c>
      <c r="D442" s="22" t="s">
        <v>760</v>
      </c>
      <c r="E442" s="80">
        <v>46091</v>
      </c>
      <c r="F442" t="s">
        <v>316</v>
      </c>
      <c r="G442" s="28" t="s">
        <v>23</v>
      </c>
      <c r="H442" t="s">
        <v>37</v>
      </c>
      <c r="I442" s="23">
        <v>990900</v>
      </c>
      <c r="J442" s="23">
        <v>0</v>
      </c>
      <c r="K442" s="23">
        <v>79272</v>
      </c>
      <c r="L442" s="23">
        <v>1070172</v>
      </c>
      <c r="M442" s="23"/>
      <c r="N442" s="23"/>
      <c r="O442" s="23"/>
      <c r="P442" s="23"/>
    </row>
    <row r="443" spans="1:16" x14ac:dyDescent="0.25">
      <c r="A443" s="83" t="s">
        <v>11</v>
      </c>
      <c r="B443" s="16">
        <v>3</v>
      </c>
      <c r="C443" s="79" t="s">
        <v>968</v>
      </c>
      <c r="D443" s="22" t="s">
        <v>761</v>
      </c>
      <c r="E443" s="80">
        <v>46092</v>
      </c>
      <c r="F443" t="s">
        <v>316</v>
      </c>
      <c r="G443" s="28" t="s">
        <v>23</v>
      </c>
      <c r="H443" t="s">
        <v>50</v>
      </c>
      <c r="I443" s="23">
        <v>1606425</v>
      </c>
      <c r="J443" s="23">
        <v>0</v>
      </c>
      <c r="K443" s="23">
        <v>128514</v>
      </c>
      <c r="L443" s="23">
        <v>1734939</v>
      </c>
      <c r="M443" s="23"/>
      <c r="N443" s="23"/>
      <c r="O443" s="23"/>
      <c r="P443" s="23"/>
    </row>
    <row r="444" spans="1:16" x14ac:dyDescent="0.25">
      <c r="A444" s="83" t="s">
        <v>11</v>
      </c>
      <c r="B444" s="16">
        <v>3</v>
      </c>
      <c r="C444" s="79" t="s">
        <v>969</v>
      </c>
      <c r="D444" s="22" t="s">
        <v>762</v>
      </c>
      <c r="E444" s="80">
        <v>46092</v>
      </c>
      <c r="F444" t="s">
        <v>316</v>
      </c>
      <c r="G444" s="28" t="s">
        <v>23</v>
      </c>
      <c r="H444" t="s">
        <v>329</v>
      </c>
      <c r="I444" s="23">
        <v>1119465</v>
      </c>
      <c r="J444" s="23">
        <v>0</v>
      </c>
      <c r="K444" s="23">
        <v>89557.2</v>
      </c>
      <c r="L444" s="23">
        <v>1209022.2</v>
      </c>
      <c r="M444" s="23"/>
      <c r="N444" s="23"/>
      <c r="O444" s="23"/>
      <c r="P444" s="23"/>
    </row>
    <row r="445" spans="1:16" x14ac:dyDescent="0.25">
      <c r="A445" s="83" t="s">
        <v>11</v>
      </c>
      <c r="B445" s="16">
        <v>3</v>
      </c>
      <c r="C445" s="79" t="s">
        <v>970</v>
      </c>
      <c r="D445" s="22" t="s">
        <v>763</v>
      </c>
      <c r="E445" s="80">
        <v>46092</v>
      </c>
      <c r="F445" t="s">
        <v>316</v>
      </c>
      <c r="G445" s="28" t="s">
        <v>23</v>
      </c>
      <c r="H445" t="s">
        <v>322</v>
      </c>
      <c r="I445" s="23">
        <v>2266938</v>
      </c>
      <c r="J445" s="23">
        <v>0</v>
      </c>
      <c r="K445" s="23">
        <v>181355.04</v>
      </c>
      <c r="L445" s="23">
        <v>2448293.04</v>
      </c>
      <c r="M445" s="23"/>
      <c r="N445" s="23"/>
      <c r="O445" s="23"/>
      <c r="P445" s="23"/>
    </row>
    <row r="446" spans="1:16" x14ac:dyDescent="0.25">
      <c r="A446" s="83" t="s">
        <v>11</v>
      </c>
      <c r="B446" s="16">
        <v>3</v>
      </c>
      <c r="C446" s="79" t="s">
        <v>971</v>
      </c>
      <c r="D446" s="22" t="s">
        <v>764</v>
      </c>
      <c r="E446" s="80">
        <v>46092</v>
      </c>
      <c r="F446" t="s">
        <v>316</v>
      </c>
      <c r="G446" s="28" t="s">
        <v>23</v>
      </c>
      <c r="H446" t="s">
        <v>321</v>
      </c>
      <c r="I446" s="23">
        <v>893239</v>
      </c>
      <c r="J446" s="23">
        <v>0</v>
      </c>
      <c r="K446" s="23">
        <v>71459.12</v>
      </c>
      <c r="L446" s="23">
        <v>964698.12</v>
      </c>
      <c r="M446" s="23"/>
      <c r="N446" s="23"/>
      <c r="O446" s="23"/>
      <c r="P446" s="23"/>
    </row>
    <row r="447" spans="1:16" x14ac:dyDescent="0.25">
      <c r="A447" s="83" t="s">
        <v>11</v>
      </c>
      <c r="B447" s="16">
        <v>3</v>
      </c>
      <c r="C447" s="79" t="s">
        <v>972</v>
      </c>
      <c r="D447" s="22" t="s">
        <v>765</v>
      </c>
      <c r="E447" s="80">
        <v>46093</v>
      </c>
      <c r="F447" t="s">
        <v>316</v>
      </c>
      <c r="G447" s="28" t="s">
        <v>23</v>
      </c>
      <c r="H447" t="s">
        <v>318</v>
      </c>
      <c r="I447" s="23">
        <v>1785790</v>
      </c>
      <c r="J447" s="23">
        <v>0</v>
      </c>
      <c r="K447" s="23">
        <v>142863.20000000001</v>
      </c>
      <c r="L447" s="23">
        <v>1928653.2</v>
      </c>
      <c r="M447" s="23"/>
      <c r="N447" s="23"/>
      <c r="O447" s="23"/>
      <c r="P447" s="23"/>
    </row>
    <row r="448" spans="1:16" x14ac:dyDescent="0.25">
      <c r="A448" s="83" t="s">
        <v>11</v>
      </c>
      <c r="B448" s="16">
        <v>3</v>
      </c>
      <c r="C448" s="79" t="s">
        <v>973</v>
      </c>
      <c r="D448" s="22" t="s">
        <v>766</v>
      </c>
      <c r="E448" s="80">
        <v>46093</v>
      </c>
      <c r="F448" t="s">
        <v>316</v>
      </c>
      <c r="G448" s="28" t="s">
        <v>23</v>
      </c>
      <c r="H448" t="s">
        <v>78</v>
      </c>
      <c r="I448" s="23">
        <v>1446357</v>
      </c>
      <c r="J448" s="23">
        <v>0</v>
      </c>
      <c r="K448" s="23">
        <v>115708.56</v>
      </c>
      <c r="L448" s="23">
        <v>1562065.56</v>
      </c>
      <c r="M448" s="23"/>
      <c r="N448" s="23"/>
      <c r="O448" s="23"/>
      <c r="P448" s="23"/>
    </row>
    <row r="449" spans="1:16" x14ac:dyDescent="0.25">
      <c r="A449" s="83" t="s">
        <v>11</v>
      </c>
      <c r="B449" s="16">
        <v>3</v>
      </c>
      <c r="C449" s="79" t="s">
        <v>974</v>
      </c>
      <c r="D449" s="22" t="s">
        <v>767</v>
      </c>
      <c r="E449" s="80">
        <v>46093</v>
      </c>
      <c r="F449" t="s">
        <v>316</v>
      </c>
      <c r="G449" s="28" t="s">
        <v>23</v>
      </c>
      <c r="H449" t="s">
        <v>47</v>
      </c>
      <c r="I449" s="23">
        <v>2414308</v>
      </c>
      <c r="J449" s="23">
        <v>0</v>
      </c>
      <c r="K449" s="23">
        <v>193144.64</v>
      </c>
      <c r="L449" s="23">
        <v>2607452.64</v>
      </c>
      <c r="M449" s="23"/>
      <c r="N449" s="23"/>
      <c r="O449" s="23"/>
      <c r="P449" s="23"/>
    </row>
    <row r="450" spans="1:16" x14ac:dyDescent="0.25">
      <c r="A450" s="83" t="s">
        <v>11</v>
      </c>
      <c r="B450" s="16">
        <v>3</v>
      </c>
      <c r="C450" s="79" t="s">
        <v>975</v>
      </c>
      <c r="D450" s="22" t="s">
        <v>768</v>
      </c>
      <c r="E450" s="80">
        <v>46094</v>
      </c>
      <c r="F450" t="s">
        <v>316</v>
      </c>
      <c r="G450" s="28" t="s">
        <v>23</v>
      </c>
      <c r="H450" t="s">
        <v>336</v>
      </c>
      <c r="I450" s="23">
        <v>2239455</v>
      </c>
      <c r="J450" s="23">
        <v>0</v>
      </c>
      <c r="K450" s="23">
        <v>179156.4</v>
      </c>
      <c r="L450" s="23">
        <v>2418611.4</v>
      </c>
      <c r="M450" s="23"/>
      <c r="N450" s="23"/>
      <c r="O450" s="23"/>
      <c r="P450" s="23"/>
    </row>
    <row r="451" spans="1:16" x14ac:dyDescent="0.25">
      <c r="A451" s="83" t="s">
        <v>11</v>
      </c>
      <c r="B451" s="16">
        <v>3</v>
      </c>
      <c r="C451" s="79" t="s">
        <v>976</v>
      </c>
      <c r="D451" s="22" t="s">
        <v>769</v>
      </c>
      <c r="E451" s="80">
        <v>46094</v>
      </c>
      <c r="F451" t="s">
        <v>316</v>
      </c>
      <c r="G451" s="28" t="s">
        <v>23</v>
      </c>
      <c r="H451" t="s">
        <v>31</v>
      </c>
      <c r="I451" s="23">
        <v>2492725</v>
      </c>
      <c r="J451" s="23">
        <v>0</v>
      </c>
      <c r="K451" s="23">
        <v>199418</v>
      </c>
      <c r="L451" s="23">
        <v>2692143</v>
      </c>
      <c r="M451" s="23"/>
      <c r="N451" s="23"/>
      <c r="O451" s="23"/>
      <c r="P451" s="23"/>
    </row>
    <row r="452" spans="1:16" x14ac:dyDescent="0.25">
      <c r="A452" s="83" t="s">
        <v>11</v>
      </c>
      <c r="B452" s="16">
        <v>3</v>
      </c>
      <c r="C452" s="79" t="s">
        <v>977</v>
      </c>
      <c r="D452" s="22" t="s">
        <v>770</v>
      </c>
      <c r="E452" s="80">
        <v>46094</v>
      </c>
      <c r="F452" t="s">
        <v>316</v>
      </c>
      <c r="G452" s="28" t="s">
        <v>23</v>
      </c>
      <c r="H452" t="s">
        <v>48</v>
      </c>
      <c r="I452" s="23">
        <v>1569575</v>
      </c>
      <c r="J452" s="23">
        <v>0</v>
      </c>
      <c r="K452" s="23">
        <v>125566</v>
      </c>
      <c r="L452" s="23">
        <v>1695141</v>
      </c>
      <c r="M452" s="23"/>
      <c r="N452" s="23"/>
      <c r="O452" s="23"/>
      <c r="P452" s="23"/>
    </row>
    <row r="453" spans="1:16" x14ac:dyDescent="0.25">
      <c r="A453" s="83" t="s">
        <v>11</v>
      </c>
      <c r="B453" s="16">
        <v>3</v>
      </c>
      <c r="C453" s="79" t="s">
        <v>978</v>
      </c>
      <c r="D453" s="22" t="s">
        <v>771</v>
      </c>
      <c r="E453" s="80">
        <v>46094</v>
      </c>
      <c r="F453" t="s">
        <v>316</v>
      </c>
      <c r="G453" s="28" t="s">
        <v>23</v>
      </c>
      <c r="H453" t="s">
        <v>39</v>
      </c>
      <c r="I453" s="23">
        <v>2076178</v>
      </c>
      <c r="J453" s="23">
        <v>0</v>
      </c>
      <c r="K453" s="23">
        <v>166094.24</v>
      </c>
      <c r="L453" s="23">
        <v>2242272.2400000002</v>
      </c>
      <c r="M453" s="23"/>
      <c r="N453" s="23"/>
      <c r="O453" s="23"/>
      <c r="P453" s="23"/>
    </row>
    <row r="454" spans="1:16" x14ac:dyDescent="0.25">
      <c r="A454" s="83" t="s">
        <v>11</v>
      </c>
      <c r="B454" s="16">
        <v>3</v>
      </c>
      <c r="C454" s="79" t="s">
        <v>979</v>
      </c>
      <c r="D454" s="22" t="s">
        <v>772</v>
      </c>
      <c r="E454" s="80">
        <v>46095</v>
      </c>
      <c r="F454" t="s">
        <v>316</v>
      </c>
      <c r="G454" s="28" t="s">
        <v>23</v>
      </c>
      <c r="H454" t="s">
        <v>338</v>
      </c>
      <c r="I454" s="23">
        <v>1181730</v>
      </c>
      <c r="J454" s="23">
        <v>0</v>
      </c>
      <c r="K454" s="23">
        <v>94538.400000000009</v>
      </c>
      <c r="L454" s="23">
        <v>1276268.3999999999</v>
      </c>
      <c r="M454" s="23"/>
      <c r="N454" s="23"/>
      <c r="O454" s="23"/>
      <c r="P454" s="23"/>
    </row>
    <row r="455" spans="1:16" x14ac:dyDescent="0.25">
      <c r="A455" s="83" t="s">
        <v>11</v>
      </c>
      <c r="B455" s="16">
        <v>3</v>
      </c>
      <c r="C455" s="88" t="s">
        <v>980</v>
      </c>
      <c r="D455" s="22" t="s">
        <v>773</v>
      </c>
      <c r="E455" s="90">
        <v>46095</v>
      </c>
      <c r="F455" t="s">
        <v>430</v>
      </c>
      <c r="G455" s="28" t="s">
        <v>23</v>
      </c>
      <c r="H455" t="s">
        <v>465</v>
      </c>
      <c r="I455" s="23">
        <v>1864138</v>
      </c>
      <c r="J455" s="23">
        <v>0</v>
      </c>
      <c r="K455" s="23">
        <v>149131.04</v>
      </c>
      <c r="L455" s="23">
        <v>2013269.04</v>
      </c>
      <c r="M455" s="23"/>
      <c r="N455" s="23"/>
      <c r="O455" s="23"/>
      <c r="P455" s="23"/>
    </row>
    <row r="456" spans="1:16" x14ac:dyDescent="0.25">
      <c r="A456" s="83" t="s">
        <v>11</v>
      </c>
      <c r="B456" s="16">
        <v>3</v>
      </c>
      <c r="C456" s="88" t="s">
        <v>981</v>
      </c>
      <c r="D456" s="22" t="s">
        <v>774</v>
      </c>
      <c r="E456" s="90">
        <v>46095</v>
      </c>
      <c r="F456" t="s">
        <v>431</v>
      </c>
      <c r="G456" s="28" t="s">
        <v>23</v>
      </c>
      <c r="H456" t="s">
        <v>466</v>
      </c>
      <c r="I456" s="23">
        <v>1747295</v>
      </c>
      <c r="J456" s="23">
        <v>0</v>
      </c>
      <c r="K456" s="23">
        <v>139783.6</v>
      </c>
      <c r="L456" s="23">
        <v>1887078.6</v>
      </c>
      <c r="M456" s="23"/>
      <c r="N456" s="23"/>
      <c r="O456" s="23"/>
      <c r="P456" s="23"/>
    </row>
    <row r="457" spans="1:16" x14ac:dyDescent="0.25">
      <c r="A457" s="83" t="s">
        <v>11</v>
      </c>
      <c r="B457" s="16">
        <v>3</v>
      </c>
      <c r="C457" s="88" t="s">
        <v>982</v>
      </c>
      <c r="D457" s="22" t="s">
        <v>775</v>
      </c>
      <c r="E457" s="90">
        <v>46097</v>
      </c>
      <c r="F457" t="s">
        <v>406</v>
      </c>
      <c r="G457" s="28" t="s">
        <v>23</v>
      </c>
      <c r="H457" t="s">
        <v>467</v>
      </c>
      <c r="I457" s="23">
        <v>405478</v>
      </c>
      <c r="J457" s="23">
        <v>0</v>
      </c>
      <c r="K457" s="23">
        <v>32438.240000000002</v>
      </c>
      <c r="L457" s="23">
        <v>437916.24</v>
      </c>
      <c r="M457" s="23"/>
      <c r="N457" s="23"/>
      <c r="O457" s="23"/>
      <c r="P457" s="23"/>
    </row>
    <row r="458" spans="1:16" x14ac:dyDescent="0.25">
      <c r="A458" s="83" t="s">
        <v>11</v>
      </c>
      <c r="B458" s="16">
        <v>3</v>
      </c>
      <c r="C458" s="79" t="s">
        <v>983</v>
      </c>
      <c r="D458" s="22" t="s">
        <v>776</v>
      </c>
      <c r="E458" s="80">
        <v>46097</v>
      </c>
      <c r="F458" t="s">
        <v>316</v>
      </c>
      <c r="G458" s="28" t="s">
        <v>23</v>
      </c>
      <c r="H458" t="s">
        <v>322</v>
      </c>
      <c r="I458" s="23">
        <v>1883490</v>
      </c>
      <c r="J458" s="23">
        <v>0</v>
      </c>
      <c r="K458" s="23">
        <v>150679.20000000001</v>
      </c>
      <c r="L458" s="23">
        <v>2034169.2</v>
      </c>
      <c r="M458" s="23"/>
      <c r="N458" s="23"/>
      <c r="O458" s="23"/>
      <c r="P458" s="23"/>
    </row>
    <row r="459" spans="1:16" x14ac:dyDescent="0.25">
      <c r="A459" s="83" t="s">
        <v>11</v>
      </c>
      <c r="B459" s="16">
        <v>3</v>
      </c>
      <c r="C459" s="79" t="s">
        <v>984</v>
      </c>
      <c r="D459" s="22" t="s">
        <v>777</v>
      </c>
      <c r="E459" s="80">
        <v>46097</v>
      </c>
      <c r="F459" t="s">
        <v>316</v>
      </c>
      <c r="G459" s="28" t="s">
        <v>23</v>
      </c>
      <c r="H459" t="s">
        <v>29</v>
      </c>
      <c r="I459" s="23">
        <v>502264</v>
      </c>
      <c r="J459" s="23">
        <v>0</v>
      </c>
      <c r="K459" s="23">
        <v>40181.120000000003</v>
      </c>
      <c r="L459" s="23">
        <v>542445.12</v>
      </c>
      <c r="M459" s="23"/>
      <c r="N459" s="23"/>
      <c r="O459" s="23"/>
      <c r="P459" s="23"/>
    </row>
    <row r="460" spans="1:16" x14ac:dyDescent="0.25">
      <c r="A460" s="83" t="s">
        <v>11</v>
      </c>
      <c r="B460" s="16">
        <v>3</v>
      </c>
      <c r="C460" s="79" t="s">
        <v>985</v>
      </c>
      <c r="D460" s="22" t="s">
        <v>778</v>
      </c>
      <c r="E460" s="80">
        <v>46097</v>
      </c>
      <c r="F460" t="s">
        <v>316</v>
      </c>
      <c r="G460" s="28" t="s">
        <v>23</v>
      </c>
      <c r="H460" t="s">
        <v>35</v>
      </c>
      <c r="I460" s="23">
        <v>1128395</v>
      </c>
      <c r="J460" s="23">
        <v>0</v>
      </c>
      <c r="K460" s="23">
        <v>90271.6</v>
      </c>
      <c r="L460" s="23">
        <v>1218666.6000000001</v>
      </c>
      <c r="M460" s="23"/>
      <c r="N460" s="23"/>
      <c r="O460" s="23"/>
      <c r="P460" s="23"/>
    </row>
    <row r="461" spans="1:16" x14ac:dyDescent="0.25">
      <c r="A461" s="83" t="s">
        <v>11</v>
      </c>
      <c r="B461" s="16">
        <v>3</v>
      </c>
      <c r="C461" s="88" t="s">
        <v>986</v>
      </c>
      <c r="D461" s="22" t="s">
        <v>779</v>
      </c>
      <c r="E461" s="90">
        <v>46097</v>
      </c>
      <c r="F461" t="s">
        <v>426</v>
      </c>
      <c r="G461" s="28" t="s">
        <v>23</v>
      </c>
      <c r="H461" t="s">
        <v>468</v>
      </c>
      <c r="I461" s="23">
        <v>1594999</v>
      </c>
      <c r="J461" s="23">
        <v>0</v>
      </c>
      <c r="K461" s="23">
        <v>127599.92</v>
      </c>
      <c r="L461" s="23">
        <v>1722598.92</v>
      </c>
      <c r="M461" s="23"/>
      <c r="N461" s="23"/>
      <c r="O461" s="23"/>
      <c r="P461" s="23"/>
    </row>
    <row r="462" spans="1:16" x14ac:dyDescent="0.25">
      <c r="A462" s="83" t="s">
        <v>11</v>
      </c>
      <c r="B462" s="16">
        <v>3</v>
      </c>
      <c r="C462" s="88" t="s">
        <v>987</v>
      </c>
      <c r="D462" s="22" t="s">
        <v>780</v>
      </c>
      <c r="E462" s="90">
        <v>46097</v>
      </c>
      <c r="F462" t="s">
        <v>388</v>
      </c>
      <c r="G462" s="28" t="s">
        <v>23</v>
      </c>
      <c r="H462" t="s">
        <v>469</v>
      </c>
      <c r="I462" s="23">
        <v>1702184</v>
      </c>
      <c r="J462" s="23">
        <v>0</v>
      </c>
      <c r="K462" s="23">
        <v>136174.72</v>
      </c>
      <c r="L462" s="23">
        <v>1838358.72</v>
      </c>
      <c r="M462" s="23"/>
      <c r="N462" s="23"/>
      <c r="O462" s="23"/>
      <c r="P462" s="23"/>
    </row>
    <row r="463" spans="1:16" x14ac:dyDescent="0.25">
      <c r="A463" s="83" t="s">
        <v>11</v>
      </c>
      <c r="B463" s="16">
        <v>3</v>
      </c>
      <c r="C463" s="88" t="s">
        <v>988</v>
      </c>
      <c r="D463" s="22" t="s">
        <v>781</v>
      </c>
      <c r="E463" s="90">
        <v>46097</v>
      </c>
      <c r="F463" t="s">
        <v>400</v>
      </c>
      <c r="G463" s="28" t="s">
        <v>23</v>
      </c>
      <c r="H463" t="s">
        <v>470</v>
      </c>
      <c r="I463" s="23">
        <v>964333</v>
      </c>
      <c r="J463" s="23">
        <v>0</v>
      </c>
      <c r="K463" s="23">
        <v>77146.64</v>
      </c>
      <c r="L463" s="23">
        <v>1041479.64</v>
      </c>
      <c r="M463" s="23"/>
      <c r="N463" s="23"/>
      <c r="O463" s="23"/>
      <c r="P463" s="23"/>
    </row>
    <row r="464" spans="1:16" x14ac:dyDescent="0.25">
      <c r="A464" s="83" t="s">
        <v>11</v>
      </c>
      <c r="B464" s="16">
        <v>3</v>
      </c>
      <c r="C464" s="79" t="s">
        <v>989</v>
      </c>
      <c r="D464" s="22" t="s">
        <v>782</v>
      </c>
      <c r="E464" s="80">
        <v>46098</v>
      </c>
      <c r="F464" t="s">
        <v>316</v>
      </c>
      <c r="G464" s="28" t="s">
        <v>23</v>
      </c>
      <c r="H464" t="s">
        <v>24</v>
      </c>
      <c r="I464" s="23">
        <v>735076</v>
      </c>
      <c r="J464" s="23">
        <v>0</v>
      </c>
      <c r="K464" s="23">
        <v>58806.080000000002</v>
      </c>
      <c r="L464" s="23">
        <v>793882.08</v>
      </c>
      <c r="M464" s="23"/>
      <c r="N464" s="23"/>
      <c r="O464" s="23"/>
      <c r="P464" s="23"/>
    </row>
    <row r="465" spans="1:16" x14ac:dyDescent="0.25">
      <c r="A465" s="83" t="s">
        <v>11</v>
      </c>
      <c r="B465" s="16">
        <v>3</v>
      </c>
      <c r="C465" s="88" t="s">
        <v>990</v>
      </c>
      <c r="D465" s="22" t="s">
        <v>783</v>
      </c>
      <c r="E465" s="90">
        <v>46099</v>
      </c>
      <c r="F465" t="s">
        <v>421</v>
      </c>
      <c r="G465" s="28" t="s">
        <v>23</v>
      </c>
      <c r="H465" t="s">
        <v>471</v>
      </c>
      <c r="I465" s="23">
        <v>1292510</v>
      </c>
      <c r="J465" s="23">
        <v>0</v>
      </c>
      <c r="K465" s="23">
        <v>103400.8</v>
      </c>
      <c r="L465" s="23">
        <v>1395910.8</v>
      </c>
      <c r="M465" s="23"/>
      <c r="N465" s="23"/>
      <c r="O465" s="23"/>
      <c r="P465" s="23"/>
    </row>
    <row r="466" spans="1:16" x14ac:dyDescent="0.25">
      <c r="A466" s="83" t="s">
        <v>11</v>
      </c>
      <c r="B466" s="16">
        <v>3</v>
      </c>
      <c r="C466" s="88" t="s">
        <v>991</v>
      </c>
      <c r="D466" s="22" t="s">
        <v>784</v>
      </c>
      <c r="E466" s="90">
        <v>46100</v>
      </c>
      <c r="F466" t="s">
        <v>419</v>
      </c>
      <c r="G466" s="28" t="s">
        <v>23</v>
      </c>
      <c r="H466" t="s">
        <v>472</v>
      </c>
      <c r="I466" s="23">
        <v>1107800</v>
      </c>
      <c r="J466" s="23">
        <v>0</v>
      </c>
      <c r="K466" s="23">
        <v>88624</v>
      </c>
      <c r="L466" s="23">
        <v>1196424</v>
      </c>
      <c r="M466" s="23"/>
      <c r="N466" s="23"/>
      <c r="O466" s="23"/>
      <c r="P466" s="23"/>
    </row>
    <row r="467" spans="1:16" x14ac:dyDescent="0.25">
      <c r="A467" s="83" t="s">
        <v>11</v>
      </c>
      <c r="B467" s="16">
        <v>3</v>
      </c>
      <c r="C467" s="79" t="s">
        <v>992</v>
      </c>
      <c r="D467" s="22" t="s">
        <v>785</v>
      </c>
      <c r="E467" s="80">
        <v>46100</v>
      </c>
      <c r="F467" t="s">
        <v>316</v>
      </c>
      <c r="G467" s="28" t="s">
        <v>23</v>
      </c>
      <c r="H467" t="s">
        <v>327</v>
      </c>
      <c r="I467" s="23">
        <v>2205201</v>
      </c>
      <c r="J467" s="23">
        <v>0</v>
      </c>
      <c r="K467" s="23">
        <v>176416.08000000002</v>
      </c>
      <c r="L467" s="23">
        <v>2381617.08</v>
      </c>
      <c r="M467" s="23"/>
      <c r="N467" s="23"/>
      <c r="O467" s="23"/>
      <c r="P467" s="23"/>
    </row>
    <row r="468" spans="1:16" x14ac:dyDescent="0.25">
      <c r="A468" s="83" t="s">
        <v>11</v>
      </c>
      <c r="B468" s="16">
        <v>3</v>
      </c>
      <c r="C468" s="88" t="s">
        <v>993</v>
      </c>
      <c r="D468" s="22" t="s">
        <v>786</v>
      </c>
      <c r="E468" s="90">
        <v>46100</v>
      </c>
      <c r="F468" t="s">
        <v>399</v>
      </c>
      <c r="G468" s="28" t="s">
        <v>23</v>
      </c>
      <c r="H468" t="s">
        <v>473</v>
      </c>
      <c r="I468" s="23">
        <v>878627</v>
      </c>
      <c r="J468" s="23">
        <v>0</v>
      </c>
      <c r="K468" s="23">
        <v>70290.16</v>
      </c>
      <c r="L468" s="23">
        <v>948917.16</v>
      </c>
      <c r="M468" s="23"/>
      <c r="N468" s="23"/>
      <c r="O468" s="23"/>
      <c r="P468" s="23"/>
    </row>
    <row r="469" spans="1:16" x14ac:dyDescent="0.25">
      <c r="A469" s="83" t="s">
        <v>11</v>
      </c>
      <c r="B469" s="16">
        <v>3</v>
      </c>
      <c r="C469" s="88" t="s">
        <v>994</v>
      </c>
      <c r="D469" s="22" t="s">
        <v>787</v>
      </c>
      <c r="E469" s="90">
        <v>46100</v>
      </c>
      <c r="F469" t="s">
        <v>410</v>
      </c>
      <c r="G469" s="28" t="s">
        <v>23</v>
      </c>
      <c r="H469" t="s">
        <v>474</v>
      </c>
      <c r="I469" s="23">
        <v>1259823</v>
      </c>
      <c r="J469" s="23">
        <v>0</v>
      </c>
      <c r="K469" s="23">
        <v>100785.84</v>
      </c>
      <c r="L469" s="23">
        <v>1360608.84</v>
      </c>
      <c r="M469" s="23"/>
      <c r="N469" s="23"/>
      <c r="O469" s="23"/>
      <c r="P469" s="23"/>
    </row>
    <row r="470" spans="1:16" x14ac:dyDescent="0.25">
      <c r="A470" s="83" t="s">
        <v>11</v>
      </c>
      <c r="B470" s="16">
        <v>3</v>
      </c>
      <c r="C470" s="88" t="s">
        <v>995</v>
      </c>
      <c r="D470" s="22" t="s">
        <v>788</v>
      </c>
      <c r="E470" s="90">
        <v>46100</v>
      </c>
      <c r="F470" t="s">
        <v>400</v>
      </c>
      <c r="G470" s="28" t="s">
        <v>23</v>
      </c>
      <c r="H470" t="s">
        <v>475</v>
      </c>
      <c r="I470" s="23">
        <v>1017084</v>
      </c>
      <c r="J470" s="23">
        <v>0</v>
      </c>
      <c r="K470" s="23">
        <v>81366.720000000001</v>
      </c>
      <c r="L470" s="23">
        <v>1098450.72</v>
      </c>
      <c r="M470" s="23"/>
      <c r="N470" s="23"/>
      <c r="O470" s="23"/>
      <c r="P470" s="23"/>
    </row>
    <row r="471" spans="1:16" x14ac:dyDescent="0.25">
      <c r="A471" s="83" t="s">
        <v>11</v>
      </c>
      <c r="B471" s="16">
        <v>3</v>
      </c>
      <c r="C471" s="88" t="s">
        <v>996</v>
      </c>
      <c r="D471" s="22" t="s">
        <v>789</v>
      </c>
      <c r="E471" s="90">
        <v>46100</v>
      </c>
      <c r="F471" t="s">
        <v>430</v>
      </c>
      <c r="G471" s="28" t="s">
        <v>23</v>
      </c>
      <c r="H471" t="s">
        <v>476</v>
      </c>
      <c r="I471" s="23">
        <v>618154</v>
      </c>
      <c r="J471" s="23">
        <v>0</v>
      </c>
      <c r="K471" s="23">
        <v>49452.32</v>
      </c>
      <c r="L471" s="23">
        <v>667606.31999999995</v>
      </c>
      <c r="M471" s="23"/>
      <c r="N471" s="23"/>
      <c r="O471" s="23"/>
      <c r="P471" s="23"/>
    </row>
    <row r="472" spans="1:16" x14ac:dyDescent="0.25">
      <c r="A472" s="83" t="s">
        <v>11</v>
      </c>
      <c r="B472" s="16">
        <v>3</v>
      </c>
      <c r="C472" s="88" t="s">
        <v>997</v>
      </c>
      <c r="D472" s="22" t="s">
        <v>790</v>
      </c>
      <c r="E472" s="90">
        <v>46104</v>
      </c>
      <c r="F472" t="s">
        <v>409</v>
      </c>
      <c r="G472" s="28" t="s">
        <v>23</v>
      </c>
      <c r="H472" t="s">
        <v>477</v>
      </c>
      <c r="I472" s="23">
        <v>2383451</v>
      </c>
      <c r="J472" s="23">
        <v>0</v>
      </c>
      <c r="K472" s="23">
        <v>190676.08000000002</v>
      </c>
      <c r="L472" s="23">
        <v>2574127.08</v>
      </c>
      <c r="M472" s="23"/>
      <c r="N472" s="23"/>
      <c r="O472" s="23"/>
      <c r="P472" s="23"/>
    </row>
    <row r="473" spans="1:16" x14ac:dyDescent="0.25">
      <c r="A473" s="83" t="s">
        <v>11</v>
      </c>
      <c r="B473" s="16">
        <v>3</v>
      </c>
      <c r="C473" s="88" t="s">
        <v>998</v>
      </c>
      <c r="D473" s="22" t="s">
        <v>791</v>
      </c>
      <c r="E473" s="90">
        <v>46104</v>
      </c>
      <c r="F473" t="s">
        <v>397</v>
      </c>
      <c r="G473" s="28" t="s">
        <v>23</v>
      </c>
      <c r="H473" t="s">
        <v>478</v>
      </c>
      <c r="I473" s="23">
        <v>1106180</v>
      </c>
      <c r="J473" s="23">
        <v>0</v>
      </c>
      <c r="K473" s="23">
        <v>88494.400000000009</v>
      </c>
      <c r="L473" s="23">
        <v>1194674.3999999999</v>
      </c>
      <c r="M473" s="23"/>
      <c r="N473" s="23"/>
      <c r="O473" s="23"/>
      <c r="P473" s="23"/>
    </row>
    <row r="474" spans="1:16" x14ac:dyDescent="0.25">
      <c r="A474" s="83" t="s">
        <v>11</v>
      </c>
      <c r="B474" s="16">
        <v>3</v>
      </c>
      <c r="C474" s="88" t="s">
        <v>999</v>
      </c>
      <c r="D474" s="22" t="s">
        <v>792</v>
      </c>
      <c r="E474" s="90">
        <v>46104</v>
      </c>
      <c r="F474" t="s">
        <v>391</v>
      </c>
      <c r="G474" s="28" t="s">
        <v>23</v>
      </c>
      <c r="H474" t="s">
        <v>479</v>
      </c>
      <c r="I474" s="23">
        <v>2266499</v>
      </c>
      <c r="J474" s="23">
        <v>0</v>
      </c>
      <c r="K474" s="23">
        <v>181319.92</v>
      </c>
      <c r="L474" s="23">
        <v>2447818.92</v>
      </c>
      <c r="M474" s="23"/>
      <c r="N474" s="23"/>
      <c r="O474" s="23"/>
      <c r="P474" s="23"/>
    </row>
    <row r="475" spans="1:16" x14ac:dyDescent="0.25">
      <c r="A475" s="83" t="s">
        <v>11</v>
      </c>
      <c r="B475" s="16">
        <v>3</v>
      </c>
      <c r="C475" s="88" t="s">
        <v>1000</v>
      </c>
      <c r="D475" s="22" t="s">
        <v>793</v>
      </c>
      <c r="E475" s="90">
        <v>46104</v>
      </c>
      <c r="F475" t="s">
        <v>392</v>
      </c>
      <c r="G475" s="28" t="s">
        <v>23</v>
      </c>
      <c r="H475" t="s">
        <v>480</v>
      </c>
      <c r="I475" s="23">
        <v>1418475</v>
      </c>
      <c r="J475" s="23">
        <v>0</v>
      </c>
      <c r="K475" s="23">
        <v>113478</v>
      </c>
      <c r="L475" s="23">
        <v>1531953</v>
      </c>
      <c r="M475" s="23"/>
      <c r="N475" s="23"/>
      <c r="O475" s="23"/>
      <c r="P475" s="23"/>
    </row>
    <row r="476" spans="1:16" x14ac:dyDescent="0.25">
      <c r="A476" s="83" t="s">
        <v>11</v>
      </c>
      <c r="B476" s="16">
        <v>3</v>
      </c>
      <c r="C476" s="88" t="s">
        <v>1001</v>
      </c>
      <c r="D476" s="22" t="s">
        <v>794</v>
      </c>
      <c r="E476" s="90">
        <v>46104</v>
      </c>
      <c r="F476" t="s">
        <v>427</v>
      </c>
      <c r="G476" s="28" t="s">
        <v>23</v>
      </c>
      <c r="H476" t="s">
        <v>481</v>
      </c>
      <c r="I476" s="23">
        <v>627830</v>
      </c>
      <c r="J476" s="23">
        <v>0</v>
      </c>
      <c r="K476" s="23">
        <v>50226.400000000001</v>
      </c>
      <c r="L476" s="23">
        <v>678056.4</v>
      </c>
      <c r="M476" s="23"/>
      <c r="N476" s="23"/>
      <c r="O476" s="23"/>
      <c r="P476" s="23"/>
    </row>
    <row r="477" spans="1:16" x14ac:dyDescent="0.25">
      <c r="A477" s="83" t="s">
        <v>11</v>
      </c>
      <c r="B477" s="16">
        <v>3</v>
      </c>
      <c r="C477" s="88" t="s">
        <v>1002</v>
      </c>
      <c r="D477" s="22" t="s">
        <v>795</v>
      </c>
      <c r="E477" s="90">
        <v>46104</v>
      </c>
      <c r="F477" t="s">
        <v>432</v>
      </c>
      <c r="G477" s="28" t="s">
        <v>23</v>
      </c>
      <c r="H477" t="s">
        <v>482</v>
      </c>
      <c r="I477" s="23">
        <v>1005046</v>
      </c>
      <c r="J477" s="23">
        <v>0</v>
      </c>
      <c r="K477" s="23">
        <v>80403.680000000008</v>
      </c>
      <c r="L477" s="23">
        <v>1085449.68</v>
      </c>
      <c r="M477" s="23"/>
      <c r="N477" s="23"/>
      <c r="O477" s="23"/>
      <c r="P477" s="23"/>
    </row>
    <row r="478" spans="1:16" x14ac:dyDescent="0.25">
      <c r="A478" s="83" t="s">
        <v>11</v>
      </c>
      <c r="B478" s="16">
        <v>3</v>
      </c>
      <c r="C478" s="88" t="s">
        <v>1003</v>
      </c>
      <c r="D478" s="22" t="s">
        <v>796</v>
      </c>
      <c r="E478" s="90">
        <v>46104</v>
      </c>
      <c r="F478" t="s">
        <v>387</v>
      </c>
      <c r="G478" s="28" t="s">
        <v>23</v>
      </c>
      <c r="H478" t="s">
        <v>483</v>
      </c>
      <c r="I478" s="23">
        <v>967169</v>
      </c>
      <c r="J478" s="23">
        <v>0</v>
      </c>
      <c r="K478" s="23">
        <v>77373.52</v>
      </c>
      <c r="L478" s="23">
        <v>1044542.52</v>
      </c>
      <c r="M478" s="23"/>
      <c r="N478" s="23"/>
      <c r="O478" s="23"/>
      <c r="P478" s="23"/>
    </row>
    <row r="479" spans="1:16" x14ac:dyDescent="0.25">
      <c r="A479" s="83" t="s">
        <v>11</v>
      </c>
      <c r="B479" s="16">
        <v>3</v>
      </c>
      <c r="C479" s="88" t="s">
        <v>1004</v>
      </c>
      <c r="D479" s="22" t="s">
        <v>797</v>
      </c>
      <c r="E479" s="90">
        <v>46104</v>
      </c>
      <c r="F479" t="s">
        <v>395</v>
      </c>
      <c r="G479" s="28" t="s">
        <v>23</v>
      </c>
      <c r="H479" t="s">
        <v>484</v>
      </c>
      <c r="I479" s="23">
        <v>884620</v>
      </c>
      <c r="J479" s="23">
        <v>0</v>
      </c>
      <c r="K479" s="23">
        <v>70769.600000000006</v>
      </c>
      <c r="L479" s="23">
        <v>955389.6</v>
      </c>
      <c r="M479" s="23"/>
      <c r="N479" s="23"/>
      <c r="O479" s="23"/>
      <c r="P479" s="23"/>
    </row>
    <row r="480" spans="1:16" x14ac:dyDescent="0.25">
      <c r="A480" s="83" t="s">
        <v>11</v>
      </c>
      <c r="B480" s="16">
        <v>3</v>
      </c>
      <c r="C480" s="88" t="s">
        <v>1005</v>
      </c>
      <c r="D480" s="22" t="s">
        <v>798</v>
      </c>
      <c r="E480" s="90">
        <v>46104</v>
      </c>
      <c r="F480" t="s">
        <v>433</v>
      </c>
      <c r="G480" s="28" t="s">
        <v>23</v>
      </c>
      <c r="H480" t="s">
        <v>485</v>
      </c>
      <c r="I480" s="23">
        <v>1255660</v>
      </c>
      <c r="J480" s="23">
        <v>0</v>
      </c>
      <c r="K480" s="23">
        <v>100452.8</v>
      </c>
      <c r="L480" s="23">
        <v>1356112.8</v>
      </c>
      <c r="M480" s="23"/>
      <c r="N480" s="23"/>
      <c r="O480" s="23"/>
      <c r="P480" s="23"/>
    </row>
    <row r="481" spans="1:16" x14ac:dyDescent="0.25">
      <c r="A481" s="83" t="s">
        <v>11</v>
      </c>
      <c r="B481" s="16">
        <v>3</v>
      </c>
      <c r="C481" s="88" t="s">
        <v>1006</v>
      </c>
      <c r="D481" s="22" t="s">
        <v>799</v>
      </c>
      <c r="E481" s="90">
        <v>46104</v>
      </c>
      <c r="F481" t="s">
        <v>434</v>
      </c>
      <c r="G481" s="28" t="s">
        <v>23</v>
      </c>
      <c r="H481" t="s">
        <v>486</v>
      </c>
      <c r="I481" s="23">
        <v>598258</v>
      </c>
      <c r="J481" s="23">
        <v>0</v>
      </c>
      <c r="K481" s="23">
        <v>47860.639999999999</v>
      </c>
      <c r="L481" s="23">
        <v>646118.64</v>
      </c>
      <c r="M481" s="23"/>
      <c r="N481" s="23"/>
      <c r="O481" s="23"/>
      <c r="P481" s="23"/>
    </row>
    <row r="482" spans="1:16" x14ac:dyDescent="0.25">
      <c r="A482" s="83" t="s">
        <v>11</v>
      </c>
      <c r="B482" s="16">
        <v>3</v>
      </c>
      <c r="C482" s="88" t="s">
        <v>1007</v>
      </c>
      <c r="D482" s="22" t="s">
        <v>800</v>
      </c>
      <c r="E482" s="90">
        <v>46104</v>
      </c>
      <c r="F482" t="s">
        <v>435</v>
      </c>
      <c r="G482" s="28" t="s">
        <v>23</v>
      </c>
      <c r="H482" t="s">
        <v>487</v>
      </c>
      <c r="I482" s="23">
        <v>627830</v>
      </c>
      <c r="J482" s="23">
        <v>0</v>
      </c>
      <c r="K482" s="23">
        <v>50226.400000000001</v>
      </c>
      <c r="L482" s="23">
        <v>678056.4</v>
      </c>
      <c r="M482" s="23"/>
      <c r="N482" s="23"/>
      <c r="O482" s="23"/>
      <c r="P482" s="23"/>
    </row>
    <row r="483" spans="1:16" x14ac:dyDescent="0.25">
      <c r="A483" s="83" t="s">
        <v>11</v>
      </c>
      <c r="B483" s="16">
        <v>3</v>
      </c>
      <c r="C483" s="88" t="s">
        <v>1008</v>
      </c>
      <c r="D483" s="22" t="s">
        <v>801</v>
      </c>
      <c r="E483" s="90">
        <v>46105</v>
      </c>
      <c r="F483" t="s">
        <v>390</v>
      </c>
      <c r="G483" s="28" t="s">
        <v>23</v>
      </c>
      <c r="H483" t="s">
        <v>488</v>
      </c>
      <c r="I483" s="23">
        <v>1857238</v>
      </c>
      <c r="J483" s="23">
        <v>0</v>
      </c>
      <c r="K483" s="23">
        <v>148579.04</v>
      </c>
      <c r="L483" s="23">
        <v>2005817.04</v>
      </c>
      <c r="M483" s="23"/>
      <c r="N483" s="23"/>
      <c r="O483" s="23"/>
      <c r="P483" s="23"/>
    </row>
    <row r="484" spans="1:16" x14ac:dyDescent="0.25">
      <c r="A484" s="83" t="s">
        <v>11</v>
      </c>
      <c r="B484" s="16">
        <v>3</v>
      </c>
      <c r="C484" s="88" t="s">
        <v>1009</v>
      </c>
      <c r="D484" s="22" t="s">
        <v>802</v>
      </c>
      <c r="E484" s="90">
        <v>46105</v>
      </c>
      <c r="F484" t="s">
        <v>418</v>
      </c>
      <c r="G484" s="28" t="s">
        <v>23</v>
      </c>
      <c r="H484" t="s">
        <v>489</v>
      </c>
      <c r="I484" s="23">
        <v>1001158</v>
      </c>
      <c r="J484" s="23">
        <v>0</v>
      </c>
      <c r="K484" s="23">
        <v>80092.639999999999</v>
      </c>
      <c r="L484" s="23">
        <v>1081250.6399999999</v>
      </c>
      <c r="M484" s="23"/>
      <c r="N484" s="23"/>
      <c r="O484" s="23"/>
      <c r="P484" s="23"/>
    </row>
    <row r="485" spans="1:16" x14ac:dyDescent="0.25">
      <c r="A485" s="83" t="s">
        <v>11</v>
      </c>
      <c r="B485" s="16">
        <v>3</v>
      </c>
      <c r="C485" s="88" t="s">
        <v>1010</v>
      </c>
      <c r="D485" s="22" t="s">
        <v>803</v>
      </c>
      <c r="E485" s="90">
        <v>46105</v>
      </c>
      <c r="F485" t="s">
        <v>406</v>
      </c>
      <c r="G485" s="28" t="s">
        <v>23</v>
      </c>
      <c r="H485" t="s">
        <v>490</v>
      </c>
      <c r="I485" s="23">
        <v>736846</v>
      </c>
      <c r="J485" s="23">
        <v>0</v>
      </c>
      <c r="K485" s="23">
        <v>58947.68</v>
      </c>
      <c r="L485" s="23">
        <v>795793.68</v>
      </c>
      <c r="M485" s="23"/>
      <c r="N485" s="23"/>
      <c r="O485" s="23"/>
      <c r="P485" s="23"/>
    </row>
    <row r="486" spans="1:16" x14ac:dyDescent="0.25">
      <c r="A486" s="83" t="s">
        <v>11</v>
      </c>
      <c r="B486" s="16">
        <v>3</v>
      </c>
      <c r="C486" s="88" t="s">
        <v>1011</v>
      </c>
      <c r="D486" s="22" t="s">
        <v>804</v>
      </c>
      <c r="E486" s="90">
        <v>46105</v>
      </c>
      <c r="F486" t="s">
        <v>408</v>
      </c>
      <c r="G486" s="28" t="s">
        <v>23</v>
      </c>
      <c r="H486" t="s">
        <v>491</v>
      </c>
      <c r="I486" s="23">
        <v>2913490</v>
      </c>
      <c r="J486" s="23">
        <v>0</v>
      </c>
      <c r="K486" s="23">
        <v>233079.2</v>
      </c>
      <c r="L486" s="23">
        <v>3146569.2</v>
      </c>
      <c r="M486" s="23"/>
      <c r="N486" s="23"/>
      <c r="O486" s="23"/>
      <c r="P486" s="23"/>
    </row>
    <row r="487" spans="1:16" x14ac:dyDescent="0.25">
      <c r="A487" s="83" t="s">
        <v>11</v>
      </c>
      <c r="B487" s="16">
        <v>3</v>
      </c>
      <c r="C487" s="88" t="s">
        <v>1012</v>
      </c>
      <c r="D487" s="22" t="s">
        <v>805</v>
      </c>
      <c r="E487" s="90">
        <v>46105</v>
      </c>
      <c r="F487" t="s">
        <v>420</v>
      </c>
      <c r="G487" s="28" t="s">
        <v>23</v>
      </c>
      <c r="H487" t="s">
        <v>492</v>
      </c>
      <c r="I487" s="23">
        <v>2937525</v>
      </c>
      <c r="J487" s="23">
        <v>0</v>
      </c>
      <c r="K487" s="23">
        <v>235002</v>
      </c>
      <c r="L487" s="23">
        <v>3172527</v>
      </c>
      <c r="M487" s="23"/>
      <c r="N487" s="23"/>
      <c r="O487" s="23"/>
      <c r="P487" s="23"/>
    </row>
    <row r="488" spans="1:16" x14ac:dyDescent="0.25">
      <c r="A488" s="83" t="s">
        <v>11</v>
      </c>
      <c r="B488" s="16">
        <v>3</v>
      </c>
      <c r="C488" s="88" t="s">
        <v>1013</v>
      </c>
      <c r="D488" s="22" t="s">
        <v>806</v>
      </c>
      <c r="E488" s="90">
        <v>46105</v>
      </c>
      <c r="F488" t="s">
        <v>426</v>
      </c>
      <c r="G488" s="28" t="s">
        <v>23</v>
      </c>
      <c r="H488" t="s">
        <v>493</v>
      </c>
      <c r="I488" s="23">
        <v>1878113</v>
      </c>
      <c r="J488" s="23">
        <v>0</v>
      </c>
      <c r="K488" s="23">
        <v>150249.04</v>
      </c>
      <c r="L488" s="23">
        <v>2028362.04</v>
      </c>
      <c r="M488" s="23"/>
      <c r="N488" s="23"/>
      <c r="O488" s="23"/>
      <c r="P488" s="23"/>
    </row>
    <row r="489" spans="1:16" x14ac:dyDescent="0.25">
      <c r="A489" s="83" t="s">
        <v>11</v>
      </c>
      <c r="B489" s="16">
        <v>3</v>
      </c>
      <c r="C489" s="88" t="s">
        <v>1014</v>
      </c>
      <c r="D489" s="22" t="s">
        <v>807</v>
      </c>
      <c r="E489" s="90">
        <v>46105</v>
      </c>
      <c r="F489" t="s">
        <v>425</v>
      </c>
      <c r="G489" s="28" t="s">
        <v>23</v>
      </c>
      <c r="H489" t="s">
        <v>494</v>
      </c>
      <c r="I489" s="23">
        <v>1495645</v>
      </c>
      <c r="J489" s="23">
        <v>0</v>
      </c>
      <c r="K489" s="23">
        <v>119651.6</v>
      </c>
      <c r="L489" s="23">
        <v>1615296.6</v>
      </c>
      <c r="M489" s="23"/>
      <c r="N489" s="23"/>
      <c r="O489" s="23"/>
      <c r="P489" s="23"/>
    </row>
    <row r="490" spans="1:16" x14ac:dyDescent="0.25">
      <c r="A490" s="83" t="s">
        <v>11</v>
      </c>
      <c r="B490" s="16">
        <v>3</v>
      </c>
      <c r="C490" s="88" t="s">
        <v>1015</v>
      </c>
      <c r="D490" s="22" t="s">
        <v>808</v>
      </c>
      <c r="E490" s="90">
        <v>46106</v>
      </c>
      <c r="F490" t="s">
        <v>428</v>
      </c>
      <c r="G490" s="28" t="s">
        <v>23</v>
      </c>
      <c r="H490" t="s">
        <v>495</v>
      </c>
      <c r="I490" s="23">
        <v>916843</v>
      </c>
      <c r="J490" s="23">
        <v>0</v>
      </c>
      <c r="K490" s="23">
        <v>73347.44</v>
      </c>
      <c r="L490" s="23">
        <v>990190.44</v>
      </c>
      <c r="M490" s="23"/>
      <c r="N490" s="23"/>
      <c r="O490" s="23"/>
      <c r="P490" s="23"/>
    </row>
    <row r="491" spans="1:16" x14ac:dyDescent="0.25">
      <c r="A491" s="83" t="s">
        <v>11</v>
      </c>
      <c r="B491" s="16">
        <v>3</v>
      </c>
      <c r="C491" s="88" t="s">
        <v>1016</v>
      </c>
      <c r="D491" s="22" t="s">
        <v>809</v>
      </c>
      <c r="E491" s="90">
        <v>46106</v>
      </c>
      <c r="F491" t="s">
        <v>422</v>
      </c>
      <c r="G491" s="28" t="s">
        <v>23</v>
      </c>
      <c r="H491" t="s">
        <v>496</v>
      </c>
      <c r="I491" s="23">
        <v>1396897</v>
      </c>
      <c r="J491" s="23">
        <v>0</v>
      </c>
      <c r="K491" s="23">
        <v>111751.76000000001</v>
      </c>
      <c r="L491" s="23">
        <v>1508648.76</v>
      </c>
      <c r="M491" s="23"/>
      <c r="N491" s="23"/>
      <c r="O491" s="23"/>
      <c r="P491" s="23"/>
    </row>
    <row r="492" spans="1:16" x14ac:dyDescent="0.25">
      <c r="A492" s="83" t="s">
        <v>11</v>
      </c>
      <c r="B492" s="16">
        <v>3</v>
      </c>
      <c r="C492" s="88" t="s">
        <v>1017</v>
      </c>
      <c r="D492" s="22" t="s">
        <v>810</v>
      </c>
      <c r="E492" s="90">
        <v>46107</v>
      </c>
      <c r="F492" t="s">
        <v>397</v>
      </c>
      <c r="G492" s="28" t="s">
        <v>23</v>
      </c>
      <c r="H492" t="s">
        <v>497</v>
      </c>
      <c r="I492" s="23">
        <v>1106180</v>
      </c>
      <c r="J492" s="23">
        <v>0</v>
      </c>
      <c r="K492" s="23">
        <v>88494.400000000009</v>
      </c>
      <c r="L492" s="23">
        <v>1194674.3999999999</v>
      </c>
      <c r="M492" s="23"/>
      <c r="N492" s="23"/>
      <c r="O492" s="23"/>
      <c r="P492" s="23"/>
    </row>
    <row r="493" spans="1:16" x14ac:dyDescent="0.25">
      <c r="A493" s="83" t="s">
        <v>11</v>
      </c>
      <c r="B493" s="16">
        <v>3</v>
      </c>
      <c r="C493" s="88" t="s">
        <v>1018</v>
      </c>
      <c r="D493" s="22" t="s">
        <v>811</v>
      </c>
      <c r="E493" s="90">
        <v>46107</v>
      </c>
      <c r="F493" t="s">
        <v>405</v>
      </c>
      <c r="G493" s="28" t="s">
        <v>23</v>
      </c>
      <c r="H493" t="s">
        <v>498</v>
      </c>
      <c r="I493" s="23">
        <v>1149649</v>
      </c>
      <c r="J493" s="23">
        <v>0</v>
      </c>
      <c r="K493" s="23">
        <v>91971.92</v>
      </c>
      <c r="L493" s="23">
        <v>1241620.92</v>
      </c>
      <c r="M493" s="23"/>
      <c r="N493" s="23"/>
      <c r="O493" s="23"/>
      <c r="P493" s="23"/>
    </row>
    <row r="494" spans="1:16" x14ac:dyDescent="0.25">
      <c r="A494" s="83" t="s">
        <v>11</v>
      </c>
      <c r="B494" s="16">
        <v>3</v>
      </c>
      <c r="C494" s="88" t="s">
        <v>1019</v>
      </c>
      <c r="D494" s="22" t="s">
        <v>812</v>
      </c>
      <c r="E494" s="90">
        <v>46107</v>
      </c>
      <c r="F494" t="s">
        <v>436</v>
      </c>
      <c r="G494" s="28" t="s">
        <v>23</v>
      </c>
      <c r="H494" t="s">
        <v>499</v>
      </c>
      <c r="I494" s="23">
        <v>2705232</v>
      </c>
      <c r="J494" s="23">
        <v>0</v>
      </c>
      <c r="K494" s="23">
        <v>216418.56</v>
      </c>
      <c r="L494" s="23">
        <v>2921650.56</v>
      </c>
      <c r="M494" s="23"/>
      <c r="N494" s="23"/>
      <c r="O494" s="23"/>
      <c r="P494" s="23"/>
    </row>
    <row r="495" spans="1:16" x14ac:dyDescent="0.25">
      <c r="A495" s="83" t="s">
        <v>11</v>
      </c>
      <c r="B495" s="16">
        <v>3</v>
      </c>
      <c r="C495" s="88" t="s">
        <v>1020</v>
      </c>
      <c r="D495" s="22" t="s">
        <v>813</v>
      </c>
      <c r="E495" s="90">
        <v>46107</v>
      </c>
      <c r="F495" t="s">
        <v>400</v>
      </c>
      <c r="G495" s="28" t="s">
        <v>23</v>
      </c>
      <c r="H495" t="s">
        <v>500</v>
      </c>
      <c r="I495" s="23">
        <v>1636515</v>
      </c>
      <c r="J495" s="23">
        <v>0</v>
      </c>
      <c r="K495" s="23">
        <v>130921.2</v>
      </c>
      <c r="L495" s="23">
        <v>1767436.2</v>
      </c>
      <c r="M495" s="23"/>
      <c r="N495" s="23"/>
      <c r="O495" s="23"/>
      <c r="P495" s="23"/>
    </row>
    <row r="496" spans="1:16" x14ac:dyDescent="0.25">
      <c r="A496" s="83" t="s">
        <v>11</v>
      </c>
      <c r="B496" s="16">
        <v>3</v>
      </c>
      <c r="C496" s="88" t="s">
        <v>1021</v>
      </c>
      <c r="D496" s="22" t="s">
        <v>814</v>
      </c>
      <c r="E496" s="90">
        <v>46107</v>
      </c>
      <c r="F496" t="s">
        <v>386</v>
      </c>
      <c r="G496" s="28" t="s">
        <v>23</v>
      </c>
      <c r="H496" t="s">
        <v>501</v>
      </c>
      <c r="I496" s="23">
        <v>1348898</v>
      </c>
      <c r="J496" s="23">
        <v>0</v>
      </c>
      <c r="K496" s="23">
        <v>107911.84</v>
      </c>
      <c r="L496" s="23">
        <v>1456809.84</v>
      </c>
      <c r="M496" s="23"/>
      <c r="N496" s="23"/>
      <c r="O496" s="23"/>
      <c r="P496" s="23"/>
    </row>
    <row r="497" spans="1:16" x14ac:dyDescent="0.25">
      <c r="A497" s="83" t="s">
        <v>11</v>
      </c>
      <c r="B497" s="16">
        <v>3</v>
      </c>
      <c r="C497" s="88" t="s">
        <v>1022</v>
      </c>
      <c r="D497" s="22" t="s">
        <v>815</v>
      </c>
      <c r="E497" s="90">
        <v>46107</v>
      </c>
      <c r="F497" t="s">
        <v>435</v>
      </c>
      <c r="G497" s="28" t="s">
        <v>23</v>
      </c>
      <c r="H497" t="s">
        <v>502</v>
      </c>
      <c r="I497" s="23">
        <v>627830</v>
      </c>
      <c r="J497" s="23">
        <v>0</v>
      </c>
      <c r="K497" s="23">
        <v>50226.400000000001</v>
      </c>
      <c r="L497" s="23">
        <v>678056.4</v>
      </c>
      <c r="M497" s="23"/>
      <c r="N497" s="23"/>
      <c r="O497" s="23"/>
      <c r="P497" s="23"/>
    </row>
    <row r="498" spans="1:16" x14ac:dyDescent="0.25">
      <c r="A498" s="83" t="s">
        <v>11</v>
      </c>
      <c r="B498" s="16">
        <v>3</v>
      </c>
      <c r="C498" s="88" t="s">
        <v>1023</v>
      </c>
      <c r="D498" s="22" t="s">
        <v>816</v>
      </c>
      <c r="E498" s="90">
        <v>46107</v>
      </c>
      <c r="F498" t="s">
        <v>431</v>
      </c>
      <c r="G498" s="28" t="s">
        <v>23</v>
      </c>
      <c r="H498" t="s">
        <v>503</v>
      </c>
      <c r="I498" s="23">
        <v>2011036</v>
      </c>
      <c r="J498" s="23">
        <v>0</v>
      </c>
      <c r="K498" s="23">
        <v>160882.88</v>
      </c>
      <c r="L498" s="23">
        <v>2171918.88</v>
      </c>
      <c r="M498" s="23"/>
      <c r="N498" s="23"/>
      <c r="O498" s="23"/>
      <c r="P498" s="23"/>
    </row>
    <row r="499" spans="1:16" x14ac:dyDescent="0.25">
      <c r="A499" s="83" t="s">
        <v>11</v>
      </c>
      <c r="B499" s="16">
        <v>3</v>
      </c>
      <c r="C499" s="88" t="s">
        <v>1024</v>
      </c>
      <c r="D499" s="22" t="s">
        <v>817</v>
      </c>
      <c r="E499" s="90">
        <v>46108</v>
      </c>
      <c r="F499" t="s">
        <v>391</v>
      </c>
      <c r="G499" s="28" t="s">
        <v>23</v>
      </c>
      <c r="H499" t="s">
        <v>504</v>
      </c>
      <c r="I499" s="23">
        <v>2427604</v>
      </c>
      <c r="J499" s="23">
        <v>0</v>
      </c>
      <c r="K499" s="23">
        <v>194208.32</v>
      </c>
      <c r="L499" s="23">
        <v>2621812.3199999998</v>
      </c>
      <c r="M499" s="23"/>
      <c r="N499" s="23"/>
      <c r="O499" s="23"/>
      <c r="P499" s="23"/>
    </row>
    <row r="500" spans="1:16" x14ac:dyDescent="0.25">
      <c r="A500" s="83" t="s">
        <v>11</v>
      </c>
      <c r="B500" s="16">
        <v>3</v>
      </c>
      <c r="C500" s="88" t="s">
        <v>1025</v>
      </c>
      <c r="D500" s="22" t="s">
        <v>818</v>
      </c>
      <c r="E500" s="90">
        <v>46108</v>
      </c>
      <c r="F500" t="s">
        <v>432</v>
      </c>
      <c r="G500" s="28" t="s">
        <v>23</v>
      </c>
      <c r="H500" t="s">
        <v>505</v>
      </c>
      <c r="I500" s="23">
        <v>964333</v>
      </c>
      <c r="J500" s="23">
        <v>0</v>
      </c>
      <c r="K500" s="23">
        <v>77146.64</v>
      </c>
      <c r="L500" s="23">
        <v>1041479.64</v>
      </c>
      <c r="M500" s="23"/>
      <c r="N500" s="23"/>
      <c r="O500" s="23"/>
      <c r="P500" s="23"/>
    </row>
    <row r="501" spans="1:16" x14ac:dyDescent="0.25">
      <c r="A501" s="83" t="s">
        <v>11</v>
      </c>
      <c r="B501" s="16">
        <v>3</v>
      </c>
      <c r="C501" s="88" t="s">
        <v>1026</v>
      </c>
      <c r="D501" s="22" t="s">
        <v>819</v>
      </c>
      <c r="E501" s="90">
        <v>46108</v>
      </c>
      <c r="F501" t="s">
        <v>411</v>
      </c>
      <c r="G501" s="28" t="s">
        <v>23</v>
      </c>
      <c r="H501" t="s">
        <v>506</v>
      </c>
      <c r="I501" s="23">
        <v>941745</v>
      </c>
      <c r="J501" s="23">
        <v>0</v>
      </c>
      <c r="K501" s="23">
        <v>75339.600000000006</v>
      </c>
      <c r="L501" s="23">
        <v>1017084.6</v>
      </c>
      <c r="M501" s="23"/>
      <c r="N501" s="23"/>
      <c r="O501" s="23"/>
      <c r="P501" s="23"/>
    </row>
    <row r="502" spans="1:16" x14ac:dyDescent="0.25">
      <c r="A502" s="83" t="s">
        <v>11</v>
      </c>
      <c r="B502" s="16">
        <v>3</v>
      </c>
      <c r="C502" s="88" t="s">
        <v>1027</v>
      </c>
      <c r="D502" s="22" t="s">
        <v>820</v>
      </c>
      <c r="E502" s="90">
        <v>46108</v>
      </c>
      <c r="F502" t="s">
        <v>437</v>
      </c>
      <c r="G502" s="28" t="s">
        <v>23</v>
      </c>
      <c r="H502" t="s">
        <v>507</v>
      </c>
      <c r="I502" s="23">
        <v>5255769</v>
      </c>
      <c r="J502" s="23">
        <v>0</v>
      </c>
      <c r="K502" s="23">
        <v>420461.52</v>
      </c>
      <c r="L502" s="23">
        <v>5676230.5199999996</v>
      </c>
      <c r="M502" s="23"/>
      <c r="N502" s="23"/>
      <c r="O502" s="23"/>
      <c r="P502" s="23"/>
    </row>
    <row r="503" spans="1:16" x14ac:dyDescent="0.25">
      <c r="A503" s="83" t="s">
        <v>11</v>
      </c>
      <c r="B503" s="16">
        <v>3</v>
      </c>
      <c r="C503" s="88" t="s">
        <v>1028</v>
      </c>
      <c r="D503" s="22" t="s">
        <v>821</v>
      </c>
      <c r="E503" s="90">
        <v>46109</v>
      </c>
      <c r="F503" t="s">
        <v>410</v>
      </c>
      <c r="G503" s="28" t="s">
        <v>23</v>
      </c>
      <c r="H503" t="s">
        <v>508</v>
      </c>
      <c r="I503" s="23">
        <v>2021612</v>
      </c>
      <c r="J503" s="23">
        <v>0</v>
      </c>
      <c r="K503" s="23">
        <v>161728.95999999999</v>
      </c>
      <c r="L503" s="23">
        <v>2183340.96</v>
      </c>
      <c r="M503" s="23"/>
      <c r="N503" s="23"/>
      <c r="O503" s="23"/>
      <c r="P503" s="23"/>
    </row>
    <row r="504" spans="1:16" x14ac:dyDescent="0.25">
      <c r="A504" s="83" t="s">
        <v>11</v>
      </c>
      <c r="B504" s="16">
        <v>3</v>
      </c>
      <c r="C504" s="79" t="s">
        <v>1030</v>
      </c>
      <c r="D504" s="79" t="s">
        <v>1034</v>
      </c>
      <c r="E504" s="80">
        <v>46111</v>
      </c>
      <c r="F504" s="79" t="s">
        <v>316</v>
      </c>
      <c r="G504" s="28" t="s">
        <v>23</v>
      </c>
      <c r="H504" s="79" t="s">
        <v>322</v>
      </c>
      <c r="I504" s="81">
        <v>1255660</v>
      </c>
      <c r="J504" s="81">
        <v>0</v>
      </c>
      <c r="K504" s="81">
        <v>100453</v>
      </c>
      <c r="L504" s="81">
        <v>1356113</v>
      </c>
      <c r="M504" s="23"/>
      <c r="N504" s="23"/>
      <c r="O504" s="23"/>
      <c r="P504" s="23"/>
    </row>
    <row r="505" spans="1:16" x14ac:dyDescent="0.25">
      <c r="A505" s="83" t="s">
        <v>11</v>
      </c>
      <c r="B505" s="16">
        <v>3</v>
      </c>
      <c r="C505" s="79" t="s">
        <v>1031</v>
      </c>
      <c r="D505" s="79" t="s">
        <v>1035</v>
      </c>
      <c r="E505" s="80">
        <v>46112</v>
      </c>
      <c r="F505" s="79" t="s">
        <v>316</v>
      </c>
      <c r="G505" s="28" t="s">
        <v>23</v>
      </c>
      <c r="H505" s="79" t="s">
        <v>318</v>
      </c>
      <c r="I505" s="81">
        <v>1400230</v>
      </c>
      <c r="J505" s="81">
        <v>0</v>
      </c>
      <c r="K505" s="81">
        <v>112018</v>
      </c>
      <c r="L505" s="81">
        <v>1512248</v>
      </c>
      <c r="M505" s="23"/>
      <c r="N505" s="23"/>
      <c r="O505" s="23"/>
      <c r="P505" s="23"/>
    </row>
    <row r="506" spans="1:16" x14ac:dyDescent="0.25">
      <c r="A506" s="83" t="s">
        <v>11</v>
      </c>
      <c r="B506" s="16">
        <v>3</v>
      </c>
      <c r="C506" s="79" t="s">
        <v>1032</v>
      </c>
      <c r="D506" s="79" t="s">
        <v>1036</v>
      </c>
      <c r="E506" s="80">
        <v>46112</v>
      </c>
      <c r="F506" s="79" t="s">
        <v>316</v>
      </c>
      <c r="G506" s="28" t="s">
        <v>23</v>
      </c>
      <c r="H506" s="79" t="s">
        <v>46</v>
      </c>
      <c r="I506" s="81">
        <v>1094344</v>
      </c>
      <c r="J506" s="81">
        <v>0</v>
      </c>
      <c r="K506" s="81">
        <v>87548</v>
      </c>
      <c r="L506" s="81">
        <v>1181892</v>
      </c>
      <c r="M506" s="23"/>
      <c r="N506" s="23"/>
      <c r="O506" s="23"/>
      <c r="P506" s="23"/>
    </row>
    <row r="507" spans="1:16" x14ac:dyDescent="0.25">
      <c r="A507" s="83" t="s">
        <v>11</v>
      </c>
      <c r="B507" s="16">
        <v>3</v>
      </c>
      <c r="C507" s="79" t="s">
        <v>1033</v>
      </c>
      <c r="D507" s="79" t="s">
        <v>1037</v>
      </c>
      <c r="E507" s="80">
        <v>46112</v>
      </c>
      <c r="F507" s="79" t="s">
        <v>316</v>
      </c>
      <c r="G507" s="28" t="s">
        <v>23</v>
      </c>
      <c r="H507" s="79" t="s">
        <v>446</v>
      </c>
      <c r="I507" s="81">
        <v>691192</v>
      </c>
      <c r="J507" s="81">
        <v>0</v>
      </c>
      <c r="K507" s="81">
        <v>55295</v>
      </c>
      <c r="L507" s="81">
        <v>746487</v>
      </c>
      <c r="M507" s="23"/>
      <c r="N507" s="23"/>
      <c r="O507" s="23"/>
      <c r="P507" s="23"/>
    </row>
    <row r="508" spans="1:16" x14ac:dyDescent="0.25">
      <c r="A508" s="83" t="s">
        <v>385</v>
      </c>
      <c r="B508" s="16">
        <v>3</v>
      </c>
      <c r="C508" s="92">
        <v>1896</v>
      </c>
      <c r="D508" s="22"/>
      <c r="E508" s="80">
        <v>46112</v>
      </c>
      <c r="F508" t="s">
        <v>316</v>
      </c>
      <c r="G508" s="28" t="s">
        <v>23</v>
      </c>
      <c r="H508" t="s">
        <v>509</v>
      </c>
      <c r="I508" s="23">
        <v>-691451</v>
      </c>
      <c r="J508" s="23">
        <v>0</v>
      </c>
      <c r="K508" s="23">
        <v>-55316.08</v>
      </c>
      <c r="L508" s="23">
        <v>-746767.08</v>
      </c>
      <c r="M508" s="23"/>
      <c r="N508" s="23"/>
      <c r="O508" s="23"/>
      <c r="P508" s="23"/>
    </row>
    <row r="509" spans="1:16" x14ac:dyDescent="0.25">
      <c r="A509" s="83" t="s">
        <v>385</v>
      </c>
      <c r="B509" s="16">
        <v>3</v>
      </c>
      <c r="C509" s="92">
        <v>1896</v>
      </c>
      <c r="D509" s="22"/>
      <c r="E509" s="80">
        <v>46112</v>
      </c>
      <c r="F509" t="s">
        <v>316</v>
      </c>
      <c r="G509" s="28" t="s">
        <v>23</v>
      </c>
      <c r="H509" t="s">
        <v>510</v>
      </c>
      <c r="I509" s="23">
        <v>-2765803</v>
      </c>
      <c r="J509" s="23">
        <v>0</v>
      </c>
      <c r="K509" s="23">
        <v>-221264.24</v>
      </c>
      <c r="L509" s="23">
        <v>-2987067.24</v>
      </c>
      <c r="M509" s="23"/>
      <c r="N509" s="23"/>
      <c r="O509" s="23"/>
      <c r="P509" s="23"/>
    </row>
    <row r="510" spans="1:16" x14ac:dyDescent="0.25">
      <c r="A510" s="83" t="s">
        <v>385</v>
      </c>
      <c r="B510" s="16">
        <v>3</v>
      </c>
      <c r="C510" s="92">
        <v>1896</v>
      </c>
      <c r="D510" s="22"/>
      <c r="E510" s="80">
        <v>46112</v>
      </c>
      <c r="F510" t="s">
        <v>316</v>
      </c>
      <c r="G510" s="28" t="s">
        <v>23</v>
      </c>
      <c r="H510" t="s">
        <v>511</v>
      </c>
      <c r="I510" s="23">
        <v>-2309335</v>
      </c>
      <c r="J510" s="23">
        <v>0</v>
      </c>
      <c r="K510" s="23">
        <v>-184746.80000000002</v>
      </c>
      <c r="L510" s="23">
        <v>-2494081.7999999998</v>
      </c>
      <c r="M510" s="23"/>
      <c r="N510" s="23"/>
      <c r="O510" s="23"/>
      <c r="P510" s="23"/>
    </row>
    <row r="511" spans="1:16" x14ac:dyDescent="0.25">
      <c r="A511" s="83" t="s">
        <v>385</v>
      </c>
      <c r="B511" s="16">
        <v>3</v>
      </c>
      <c r="C511" s="92"/>
      <c r="D511" s="22"/>
      <c r="E511" s="80"/>
      <c r="F511" t="s">
        <v>316</v>
      </c>
      <c r="G511" s="28" t="s">
        <v>23</v>
      </c>
      <c r="H511" t="s">
        <v>438</v>
      </c>
      <c r="I511" s="23">
        <v>0</v>
      </c>
      <c r="J511" s="23">
        <v>0</v>
      </c>
      <c r="K511" s="23">
        <v>0</v>
      </c>
      <c r="L511" s="23">
        <v>-4853983.95</v>
      </c>
      <c r="M511" s="23"/>
      <c r="N511" s="23"/>
      <c r="O511" s="23"/>
      <c r="P511" s="23"/>
    </row>
    <row r="512" spans="1:16" x14ac:dyDescent="0.25">
      <c r="A512" s="83" t="s">
        <v>385</v>
      </c>
      <c r="B512" s="16">
        <v>3</v>
      </c>
      <c r="C512" s="79"/>
      <c r="D512" s="22"/>
      <c r="E512" s="80"/>
      <c r="F512" t="s">
        <v>316</v>
      </c>
      <c r="G512" s="28" t="s">
        <v>23</v>
      </c>
      <c r="H512" t="s">
        <v>440</v>
      </c>
      <c r="I512" s="23">
        <v>0</v>
      </c>
      <c r="J512" s="23">
        <v>0</v>
      </c>
      <c r="K512" s="23">
        <v>0</v>
      </c>
      <c r="L512" s="23">
        <v>-2494081.7999999998</v>
      </c>
      <c r="M512" s="23"/>
      <c r="N512" s="23"/>
      <c r="O512" s="23"/>
      <c r="P512" s="23"/>
    </row>
    <row r="513" spans="1:15" x14ac:dyDescent="0.25">
      <c r="A513" s="83" t="s">
        <v>14</v>
      </c>
      <c r="B513" s="83">
        <v>2</v>
      </c>
      <c r="E513" s="22">
        <v>46106</v>
      </c>
      <c r="F513" t="s">
        <v>316</v>
      </c>
      <c r="G513" s="28" t="s">
        <v>23</v>
      </c>
      <c r="H513" t="s">
        <v>1029</v>
      </c>
      <c r="L513" s="23">
        <v>-457036973</v>
      </c>
    </row>
    <row r="514" spans="1:15" x14ac:dyDescent="0.25">
      <c r="A514" s="83" t="s">
        <v>11</v>
      </c>
      <c r="B514" s="83">
        <v>4</v>
      </c>
      <c r="C514" s="79" t="s">
        <v>1086</v>
      </c>
      <c r="D514" s="79" t="s">
        <v>1160</v>
      </c>
      <c r="E514" s="80">
        <v>46113</v>
      </c>
      <c r="F514" s="79" t="s">
        <v>316</v>
      </c>
      <c r="G514" s="28" t="s">
        <v>23</v>
      </c>
      <c r="H514" s="79" t="s">
        <v>333</v>
      </c>
      <c r="I514" s="81">
        <v>4314025</v>
      </c>
      <c r="J514" s="81">
        <v>0</v>
      </c>
      <c r="K514" s="81">
        <v>345122</v>
      </c>
      <c r="L514" s="81">
        <v>4659147</v>
      </c>
      <c r="N514" s="94"/>
      <c r="O514" s="94"/>
    </row>
    <row r="515" spans="1:15" x14ac:dyDescent="0.25">
      <c r="A515" s="83" t="s">
        <v>11</v>
      </c>
      <c r="B515" s="83">
        <v>4</v>
      </c>
      <c r="C515" s="79" t="s">
        <v>1085</v>
      </c>
      <c r="D515" s="79" t="s">
        <v>1159</v>
      </c>
      <c r="E515" s="80">
        <v>46113</v>
      </c>
      <c r="F515" s="79" t="s">
        <v>316</v>
      </c>
      <c r="G515" s="28" t="s">
        <v>23</v>
      </c>
      <c r="H515" s="79" t="s">
        <v>328</v>
      </c>
      <c r="I515" s="81">
        <v>1700288</v>
      </c>
      <c r="J515" s="81">
        <v>0</v>
      </c>
      <c r="K515" s="81">
        <v>136023</v>
      </c>
      <c r="L515" s="81">
        <v>1836311</v>
      </c>
      <c r="N515" s="94"/>
      <c r="O515" s="94"/>
    </row>
    <row r="516" spans="1:15" x14ac:dyDescent="0.25">
      <c r="A516" s="83" t="s">
        <v>11</v>
      </c>
      <c r="B516" s="83">
        <v>4</v>
      </c>
      <c r="C516" s="79" t="s">
        <v>1088</v>
      </c>
      <c r="D516" s="79" t="s">
        <v>1162</v>
      </c>
      <c r="E516" s="80">
        <v>46114</v>
      </c>
      <c r="F516" s="79" t="s">
        <v>316</v>
      </c>
      <c r="G516" s="28" t="s">
        <v>23</v>
      </c>
      <c r="H516" s="79" t="s">
        <v>24</v>
      </c>
      <c r="I516" s="81">
        <v>622305</v>
      </c>
      <c r="J516" s="81">
        <v>0</v>
      </c>
      <c r="K516" s="81">
        <v>49784</v>
      </c>
      <c r="L516" s="81">
        <v>672089</v>
      </c>
      <c r="N516" s="94"/>
      <c r="O516" s="94"/>
    </row>
    <row r="517" spans="1:15" x14ac:dyDescent="0.25">
      <c r="A517" s="83" t="s">
        <v>11</v>
      </c>
      <c r="B517" s="83">
        <v>4</v>
      </c>
      <c r="C517" s="79" t="s">
        <v>1087</v>
      </c>
      <c r="D517" s="79" t="s">
        <v>1161</v>
      </c>
      <c r="E517" s="80">
        <v>46114</v>
      </c>
      <c r="F517" s="79" t="s">
        <v>316</v>
      </c>
      <c r="G517" s="28" t="s">
        <v>23</v>
      </c>
      <c r="H517" s="79" t="s">
        <v>40</v>
      </c>
      <c r="I517" s="81">
        <v>2211695</v>
      </c>
      <c r="J517" s="81">
        <v>0</v>
      </c>
      <c r="K517" s="81">
        <v>176936</v>
      </c>
      <c r="L517" s="81">
        <v>2388631</v>
      </c>
      <c r="N517" s="94"/>
      <c r="O517" s="94"/>
    </row>
    <row r="518" spans="1:15" x14ac:dyDescent="0.25">
      <c r="A518" s="83" t="s">
        <v>11</v>
      </c>
      <c r="B518" s="83">
        <v>4</v>
      </c>
      <c r="C518" s="79" t="s">
        <v>1089</v>
      </c>
      <c r="D518" s="79" t="s">
        <v>1163</v>
      </c>
      <c r="E518" s="80">
        <v>46115</v>
      </c>
      <c r="F518" s="79" t="s">
        <v>316</v>
      </c>
      <c r="G518" s="28" t="s">
        <v>23</v>
      </c>
      <c r="H518" s="79" t="s">
        <v>325</v>
      </c>
      <c r="I518" s="81">
        <v>769180</v>
      </c>
      <c r="J518" s="81">
        <v>0</v>
      </c>
      <c r="K518" s="81">
        <v>61534</v>
      </c>
      <c r="L518" s="81">
        <v>830714</v>
      </c>
      <c r="N518" s="94"/>
      <c r="O518" s="94"/>
    </row>
    <row r="519" spans="1:15" x14ac:dyDescent="0.25">
      <c r="A519" s="83" t="s">
        <v>11</v>
      </c>
      <c r="B519" s="83">
        <v>4</v>
      </c>
      <c r="C519" s="79" t="s">
        <v>1090</v>
      </c>
      <c r="D519" s="79" t="s">
        <v>1164</v>
      </c>
      <c r="E519" s="80">
        <v>46115</v>
      </c>
      <c r="F519" s="79" t="s">
        <v>316</v>
      </c>
      <c r="G519" s="28" t="s">
        <v>23</v>
      </c>
      <c r="H519" s="79" t="s">
        <v>29</v>
      </c>
      <c r="I519" s="81">
        <v>902695</v>
      </c>
      <c r="J519" s="81">
        <v>0</v>
      </c>
      <c r="K519" s="81">
        <v>72216</v>
      </c>
      <c r="L519" s="81">
        <v>974911</v>
      </c>
      <c r="N519" s="94"/>
      <c r="O519" s="94"/>
    </row>
    <row r="520" spans="1:15" x14ac:dyDescent="0.25">
      <c r="A520" s="83" t="s">
        <v>11</v>
      </c>
      <c r="B520" s="83">
        <v>4</v>
      </c>
      <c r="C520" s="79" t="s">
        <v>1091</v>
      </c>
      <c r="D520" s="79" t="s">
        <v>1165</v>
      </c>
      <c r="E520" s="80">
        <v>46116</v>
      </c>
      <c r="F520" s="79" t="s">
        <v>316</v>
      </c>
      <c r="G520" s="28" t="s">
        <v>23</v>
      </c>
      <c r="H520" s="79" t="s">
        <v>327</v>
      </c>
      <c r="I520" s="81">
        <v>2132959</v>
      </c>
      <c r="J520" s="81">
        <v>0</v>
      </c>
      <c r="K520" s="81">
        <v>170637</v>
      </c>
      <c r="L520" s="81">
        <v>2303596</v>
      </c>
      <c r="N520" s="94"/>
      <c r="O520" s="94"/>
    </row>
    <row r="521" spans="1:15" x14ac:dyDescent="0.25">
      <c r="A521" s="83" t="s">
        <v>11</v>
      </c>
      <c r="B521" s="83">
        <v>4</v>
      </c>
      <c r="C521" s="79" t="s">
        <v>1092</v>
      </c>
      <c r="D521" s="79" t="s">
        <v>1166</v>
      </c>
      <c r="E521" s="80">
        <v>46116</v>
      </c>
      <c r="F521" s="79" t="s">
        <v>426</v>
      </c>
      <c r="G521" s="28" t="s">
        <v>23</v>
      </c>
      <c r="H521" s="79" t="s">
        <v>1040</v>
      </c>
      <c r="I521" s="81">
        <v>1901204</v>
      </c>
      <c r="J521" s="81">
        <v>0</v>
      </c>
      <c r="K521" s="81">
        <v>152096</v>
      </c>
      <c r="L521" s="81">
        <v>2053300</v>
      </c>
      <c r="N521" s="94"/>
      <c r="O521" s="94"/>
    </row>
    <row r="522" spans="1:15" x14ac:dyDescent="0.25">
      <c r="A522" s="83" t="s">
        <v>11</v>
      </c>
      <c r="B522" s="83">
        <v>4</v>
      </c>
      <c r="C522" s="79" t="s">
        <v>1093</v>
      </c>
      <c r="D522" s="79" t="s">
        <v>1167</v>
      </c>
      <c r="E522" s="80">
        <v>46116</v>
      </c>
      <c r="F522" s="79" t="s">
        <v>400</v>
      </c>
      <c r="G522" s="28" t="s">
        <v>23</v>
      </c>
      <c r="H522" s="79" t="s">
        <v>1041</v>
      </c>
      <c r="I522" s="81">
        <v>1208218</v>
      </c>
      <c r="J522" s="81">
        <v>0</v>
      </c>
      <c r="K522" s="81">
        <v>96657</v>
      </c>
      <c r="L522" s="81">
        <v>1304875</v>
      </c>
      <c r="N522" s="94"/>
      <c r="O522" s="94"/>
    </row>
    <row r="523" spans="1:15" x14ac:dyDescent="0.25">
      <c r="A523" s="83" t="s">
        <v>11</v>
      </c>
      <c r="B523" s="83">
        <v>4</v>
      </c>
      <c r="C523" s="79" t="s">
        <v>1094</v>
      </c>
      <c r="D523" s="79" t="s">
        <v>1168</v>
      </c>
      <c r="E523" s="80">
        <v>46118</v>
      </c>
      <c r="F523" s="79" t="s">
        <v>396</v>
      </c>
      <c r="G523" s="28" t="s">
        <v>23</v>
      </c>
      <c r="H523" s="79" t="s">
        <v>1042</v>
      </c>
      <c r="I523" s="81">
        <v>3996780</v>
      </c>
      <c r="J523" s="81">
        <v>0</v>
      </c>
      <c r="K523" s="81">
        <v>319742</v>
      </c>
      <c r="L523" s="81">
        <v>4316522</v>
      </c>
      <c r="N523" s="94"/>
      <c r="O523" s="94"/>
    </row>
    <row r="524" spans="1:15" x14ac:dyDescent="0.25">
      <c r="A524" s="83" t="s">
        <v>11</v>
      </c>
      <c r="B524" s="83">
        <v>4</v>
      </c>
      <c r="C524" s="79" t="s">
        <v>1095</v>
      </c>
      <c r="D524" s="79" t="s">
        <v>1169</v>
      </c>
      <c r="E524" s="80">
        <v>46118</v>
      </c>
      <c r="F524" s="79" t="s">
        <v>316</v>
      </c>
      <c r="G524" s="28" t="s">
        <v>23</v>
      </c>
      <c r="H524" s="79" t="s">
        <v>31</v>
      </c>
      <c r="I524" s="81">
        <v>2126011</v>
      </c>
      <c r="J524" s="81">
        <v>0</v>
      </c>
      <c r="K524" s="81">
        <v>170081</v>
      </c>
      <c r="L524" s="81">
        <v>2296092</v>
      </c>
      <c r="N524" s="94"/>
      <c r="O524" s="94"/>
    </row>
    <row r="525" spans="1:15" x14ac:dyDescent="0.25">
      <c r="A525" s="83" t="s">
        <v>11</v>
      </c>
      <c r="B525" s="83">
        <v>4</v>
      </c>
      <c r="C525" s="79" t="s">
        <v>1096</v>
      </c>
      <c r="D525" s="79" t="s">
        <v>1170</v>
      </c>
      <c r="E525" s="80">
        <v>46118</v>
      </c>
      <c r="F525" s="79" t="s">
        <v>432</v>
      </c>
      <c r="G525" s="28" t="s">
        <v>23</v>
      </c>
      <c r="H525" s="79" t="s">
        <v>1043</v>
      </c>
      <c r="I525" s="81">
        <v>1020474</v>
      </c>
      <c r="J525" s="81">
        <v>0</v>
      </c>
      <c r="K525" s="81">
        <v>81638</v>
      </c>
      <c r="L525" s="81">
        <v>1102112</v>
      </c>
      <c r="N525" s="94"/>
      <c r="O525" s="94"/>
    </row>
    <row r="526" spans="1:15" x14ac:dyDescent="0.25">
      <c r="A526" s="83" t="s">
        <v>11</v>
      </c>
      <c r="B526" s="83">
        <v>4</v>
      </c>
      <c r="C526" s="79" t="s">
        <v>1097</v>
      </c>
      <c r="D526" s="79" t="s">
        <v>1171</v>
      </c>
      <c r="E526" s="80">
        <v>46118</v>
      </c>
      <c r="F526" s="79" t="s">
        <v>410</v>
      </c>
      <c r="G526" s="28" t="s">
        <v>23</v>
      </c>
      <c r="H526" s="79" t="s">
        <v>1044</v>
      </c>
      <c r="I526" s="81">
        <v>1946623</v>
      </c>
      <c r="J526" s="81">
        <v>0</v>
      </c>
      <c r="K526" s="81">
        <v>155730</v>
      </c>
      <c r="L526" s="81">
        <v>2102353</v>
      </c>
      <c r="N526" s="94"/>
      <c r="O526" s="94"/>
    </row>
    <row r="527" spans="1:15" x14ac:dyDescent="0.25">
      <c r="A527" s="83" t="s">
        <v>11</v>
      </c>
      <c r="B527" s="83">
        <v>4</v>
      </c>
      <c r="C527" s="79" t="s">
        <v>1098</v>
      </c>
      <c r="D527" s="79" t="s">
        <v>1172</v>
      </c>
      <c r="E527" s="80">
        <v>46118</v>
      </c>
      <c r="F527" s="79" t="s">
        <v>425</v>
      </c>
      <c r="G527" s="28" t="s">
        <v>23</v>
      </c>
      <c r="H527" s="79" t="s">
        <v>1045</v>
      </c>
      <c r="I527" s="81">
        <v>837108</v>
      </c>
      <c r="J527" s="81">
        <v>0</v>
      </c>
      <c r="K527" s="81">
        <v>66969</v>
      </c>
      <c r="L527" s="81">
        <v>904077</v>
      </c>
      <c r="N527" s="94"/>
      <c r="O527" s="94"/>
    </row>
    <row r="528" spans="1:15" x14ac:dyDescent="0.25">
      <c r="A528" s="83" t="s">
        <v>11</v>
      </c>
      <c r="B528" s="83">
        <v>4</v>
      </c>
      <c r="C528" s="79" t="s">
        <v>1099</v>
      </c>
      <c r="D528" s="79" t="s">
        <v>1173</v>
      </c>
      <c r="E528" s="80">
        <v>46119</v>
      </c>
      <c r="F528" s="79" t="s">
        <v>406</v>
      </c>
      <c r="G528" s="28" t="s">
        <v>23</v>
      </c>
      <c r="H528" s="79" t="s">
        <v>1046</v>
      </c>
      <c r="I528" s="81">
        <v>861389</v>
      </c>
      <c r="J528" s="81">
        <v>0</v>
      </c>
      <c r="K528" s="81">
        <v>68911</v>
      </c>
      <c r="L528" s="81">
        <v>930300</v>
      </c>
      <c r="N528" s="94"/>
      <c r="O528" s="94"/>
    </row>
    <row r="529" spans="1:15" x14ac:dyDescent="0.25">
      <c r="A529" s="83" t="s">
        <v>11</v>
      </c>
      <c r="B529" s="83">
        <v>4</v>
      </c>
      <c r="C529" s="79" t="s">
        <v>1100</v>
      </c>
      <c r="D529" s="79" t="s">
        <v>1174</v>
      </c>
      <c r="E529" s="80">
        <v>46119</v>
      </c>
      <c r="F529" s="79" t="s">
        <v>392</v>
      </c>
      <c r="G529" s="28" t="s">
        <v>23</v>
      </c>
      <c r="H529" s="79" t="s">
        <v>1047</v>
      </c>
      <c r="I529" s="81">
        <v>1909314</v>
      </c>
      <c r="J529" s="81">
        <v>0</v>
      </c>
      <c r="K529" s="81">
        <v>152745</v>
      </c>
      <c r="L529" s="81">
        <v>2062059</v>
      </c>
      <c r="N529" s="94"/>
      <c r="O529" s="94"/>
    </row>
    <row r="530" spans="1:15" x14ac:dyDescent="0.25">
      <c r="A530" s="83" t="s">
        <v>11</v>
      </c>
      <c r="B530" s="83">
        <v>4</v>
      </c>
      <c r="C530" s="79" t="s">
        <v>1101</v>
      </c>
      <c r="D530" s="79" t="s">
        <v>1175</v>
      </c>
      <c r="E530" s="80">
        <v>46120</v>
      </c>
      <c r="F530" s="79" t="s">
        <v>397</v>
      </c>
      <c r="G530" s="28" t="s">
        <v>23</v>
      </c>
      <c r="H530" s="79" t="s">
        <v>1048</v>
      </c>
      <c r="I530" s="81">
        <v>1537075</v>
      </c>
      <c r="J530" s="81">
        <v>0</v>
      </c>
      <c r="K530" s="81">
        <v>122966</v>
      </c>
      <c r="L530" s="81">
        <v>1660041</v>
      </c>
      <c r="N530" s="94"/>
      <c r="O530" s="94"/>
    </row>
    <row r="531" spans="1:15" x14ac:dyDescent="0.25">
      <c r="A531" s="83" t="s">
        <v>11</v>
      </c>
      <c r="B531" s="83">
        <v>4</v>
      </c>
      <c r="C531" s="79" t="s">
        <v>1102</v>
      </c>
      <c r="D531" s="79" t="s">
        <v>1176</v>
      </c>
      <c r="E531" s="80">
        <v>46120</v>
      </c>
      <c r="F531" s="79" t="s">
        <v>390</v>
      </c>
      <c r="G531" s="28" t="s">
        <v>23</v>
      </c>
      <c r="H531" s="79" t="s">
        <v>1049</v>
      </c>
      <c r="I531" s="81">
        <v>933789</v>
      </c>
      <c r="J531" s="81">
        <v>0</v>
      </c>
      <c r="K531" s="81">
        <v>74703</v>
      </c>
      <c r="L531" s="81">
        <v>1008492</v>
      </c>
      <c r="N531" s="94"/>
      <c r="O531" s="94"/>
    </row>
    <row r="532" spans="1:15" x14ac:dyDescent="0.25">
      <c r="A532" s="83" t="s">
        <v>11</v>
      </c>
      <c r="B532" s="83">
        <v>4</v>
      </c>
      <c r="C532" s="79" t="s">
        <v>1103</v>
      </c>
      <c r="D532" s="79" t="s">
        <v>1177</v>
      </c>
      <c r="E532" s="80">
        <v>46120</v>
      </c>
      <c r="F532" s="79" t="s">
        <v>435</v>
      </c>
      <c r="G532" s="28" t="s">
        <v>23</v>
      </c>
      <c r="H532" s="79" t="s">
        <v>1050</v>
      </c>
      <c r="I532" s="81">
        <v>3162564</v>
      </c>
      <c r="J532" s="81">
        <v>0</v>
      </c>
      <c r="K532" s="81">
        <v>253005</v>
      </c>
      <c r="L532" s="81">
        <v>3415569</v>
      </c>
      <c r="N532" s="94"/>
      <c r="O532" s="94"/>
    </row>
    <row r="533" spans="1:15" x14ac:dyDescent="0.25">
      <c r="A533" s="83" t="s">
        <v>11</v>
      </c>
      <c r="B533" s="83">
        <v>4</v>
      </c>
      <c r="C533" s="79" t="s">
        <v>1104</v>
      </c>
      <c r="D533" s="79" t="s">
        <v>1178</v>
      </c>
      <c r="E533" s="80">
        <v>46121</v>
      </c>
      <c r="F533" s="79" t="s">
        <v>419</v>
      </c>
      <c r="G533" s="28" t="s">
        <v>23</v>
      </c>
      <c r="H533" s="79" t="s">
        <v>1051</v>
      </c>
      <c r="I533" s="81">
        <v>1661700</v>
      </c>
      <c r="J533" s="81">
        <v>0</v>
      </c>
      <c r="K533" s="81">
        <v>132936</v>
      </c>
      <c r="L533" s="81">
        <v>1794636</v>
      </c>
      <c r="N533" s="94"/>
      <c r="O533" s="94"/>
    </row>
    <row r="534" spans="1:15" x14ac:dyDescent="0.25">
      <c r="A534" s="83" t="s">
        <v>11</v>
      </c>
      <c r="B534" s="83">
        <v>4</v>
      </c>
      <c r="C534" s="79" t="s">
        <v>1105</v>
      </c>
      <c r="D534" s="79" t="s">
        <v>1179</v>
      </c>
      <c r="E534" s="80">
        <v>46121</v>
      </c>
      <c r="F534" s="79" t="s">
        <v>393</v>
      </c>
      <c r="G534" s="28" t="s">
        <v>23</v>
      </c>
      <c r="H534" s="79" t="s">
        <v>1052</v>
      </c>
      <c r="I534" s="81">
        <v>2761840</v>
      </c>
      <c r="J534" s="81">
        <v>0</v>
      </c>
      <c r="K534" s="81">
        <v>220947</v>
      </c>
      <c r="L534" s="81">
        <v>2982787</v>
      </c>
      <c r="N534" s="94"/>
      <c r="O534" s="94"/>
    </row>
    <row r="535" spans="1:15" x14ac:dyDescent="0.25">
      <c r="A535" s="83" t="s">
        <v>11</v>
      </c>
      <c r="B535" s="83">
        <v>4</v>
      </c>
      <c r="C535" s="79" t="s">
        <v>1106</v>
      </c>
      <c r="D535" s="79" t="s">
        <v>1180</v>
      </c>
      <c r="E535" s="80">
        <v>46121</v>
      </c>
      <c r="F535" s="79" t="s">
        <v>416</v>
      </c>
      <c r="G535" s="28" t="s">
        <v>23</v>
      </c>
      <c r="H535" s="79" t="s">
        <v>1053</v>
      </c>
      <c r="I535" s="81">
        <v>932299</v>
      </c>
      <c r="J535" s="81">
        <v>0</v>
      </c>
      <c r="K535" s="81">
        <v>74584</v>
      </c>
      <c r="L535" s="81">
        <v>1006883</v>
      </c>
      <c r="N535" s="94"/>
      <c r="O535" s="94"/>
    </row>
    <row r="536" spans="1:15" x14ac:dyDescent="0.25">
      <c r="A536" s="83" t="s">
        <v>11</v>
      </c>
      <c r="B536" s="83">
        <v>4</v>
      </c>
      <c r="C536" s="79" t="s">
        <v>1107</v>
      </c>
      <c r="D536" s="79" t="s">
        <v>1181</v>
      </c>
      <c r="E536" s="80">
        <v>46122</v>
      </c>
      <c r="F536" s="79" t="s">
        <v>397</v>
      </c>
      <c r="G536" s="28" t="s">
        <v>23</v>
      </c>
      <c r="H536" s="79" t="s">
        <v>1054</v>
      </c>
      <c r="I536" s="81">
        <v>1626433</v>
      </c>
      <c r="J536" s="81">
        <v>0</v>
      </c>
      <c r="K536" s="81">
        <v>130115</v>
      </c>
      <c r="L536" s="81">
        <v>1756548</v>
      </c>
      <c r="N536" s="94"/>
      <c r="O536" s="94"/>
    </row>
    <row r="537" spans="1:15" x14ac:dyDescent="0.25">
      <c r="A537" s="83" t="s">
        <v>11</v>
      </c>
      <c r="B537" s="83">
        <v>4</v>
      </c>
      <c r="C537" s="79" t="s">
        <v>1108</v>
      </c>
      <c r="D537" s="79" t="s">
        <v>1182</v>
      </c>
      <c r="E537" s="80">
        <v>46122</v>
      </c>
      <c r="F537" s="79" t="s">
        <v>408</v>
      </c>
      <c r="G537" s="28" t="s">
        <v>23</v>
      </c>
      <c r="H537" s="79" t="s">
        <v>1055</v>
      </c>
      <c r="I537" s="81">
        <v>1451875</v>
      </c>
      <c r="J537" s="81">
        <v>0</v>
      </c>
      <c r="K537" s="81">
        <v>116150</v>
      </c>
      <c r="L537" s="81">
        <v>1568025</v>
      </c>
      <c r="N537" s="94"/>
      <c r="O537" s="94"/>
    </row>
    <row r="538" spans="1:15" x14ac:dyDescent="0.25">
      <c r="A538" s="83" t="s">
        <v>11</v>
      </c>
      <c r="B538" s="83">
        <v>4</v>
      </c>
      <c r="C538" s="79" t="s">
        <v>1109</v>
      </c>
      <c r="D538" s="79" t="s">
        <v>1183</v>
      </c>
      <c r="E538" s="80">
        <v>46122</v>
      </c>
      <c r="F538" s="79" t="s">
        <v>426</v>
      </c>
      <c r="G538" s="28" t="s">
        <v>23</v>
      </c>
      <c r="H538" s="79" t="s">
        <v>1056</v>
      </c>
      <c r="I538" s="81">
        <v>1451335</v>
      </c>
      <c r="J538" s="81">
        <v>0</v>
      </c>
      <c r="K538" s="81">
        <v>116107</v>
      </c>
      <c r="L538" s="81">
        <v>1567442</v>
      </c>
      <c r="N538" s="94"/>
      <c r="O538" s="94"/>
    </row>
    <row r="539" spans="1:15" x14ac:dyDescent="0.25">
      <c r="A539" s="83" t="s">
        <v>11</v>
      </c>
      <c r="B539" s="83">
        <v>4</v>
      </c>
      <c r="C539" s="79" t="s">
        <v>1110</v>
      </c>
      <c r="D539" s="79" t="s">
        <v>1184</v>
      </c>
      <c r="E539" s="80">
        <v>46122</v>
      </c>
      <c r="F539" s="79" t="s">
        <v>434</v>
      </c>
      <c r="G539" s="28" t="s">
        <v>23</v>
      </c>
      <c r="H539" s="79" t="s">
        <v>1057</v>
      </c>
      <c r="I539" s="81">
        <v>414372</v>
      </c>
      <c r="J539" s="81">
        <v>0</v>
      </c>
      <c r="K539" s="81">
        <v>33150</v>
      </c>
      <c r="L539" s="81">
        <v>447522</v>
      </c>
      <c r="N539" s="94"/>
      <c r="O539" s="94"/>
    </row>
    <row r="540" spans="1:15" x14ac:dyDescent="0.25">
      <c r="A540" s="83" t="s">
        <v>11</v>
      </c>
      <c r="B540" s="83">
        <v>4</v>
      </c>
      <c r="C540" s="79" t="s">
        <v>1111</v>
      </c>
      <c r="D540" s="79" t="s">
        <v>1185</v>
      </c>
      <c r="E540" s="80">
        <v>46122</v>
      </c>
      <c r="F540" s="79" t="s">
        <v>424</v>
      </c>
      <c r="G540" s="28" t="s">
        <v>23</v>
      </c>
      <c r="H540" s="79" t="s">
        <v>1058</v>
      </c>
      <c r="I540" s="81">
        <v>979215</v>
      </c>
      <c r="J540" s="81">
        <v>0</v>
      </c>
      <c r="K540" s="81">
        <v>78337</v>
      </c>
      <c r="L540" s="81">
        <v>1057552</v>
      </c>
      <c r="N540" s="94"/>
      <c r="O540" s="94"/>
    </row>
    <row r="541" spans="1:15" x14ac:dyDescent="0.25">
      <c r="A541" s="83" t="s">
        <v>11</v>
      </c>
      <c r="B541" s="83">
        <v>4</v>
      </c>
      <c r="C541" s="79" t="s">
        <v>1112</v>
      </c>
      <c r="D541" s="79" t="s">
        <v>1186</v>
      </c>
      <c r="E541" s="80">
        <v>46122</v>
      </c>
      <c r="F541" s="79" t="s">
        <v>431</v>
      </c>
      <c r="G541" s="28" t="s">
        <v>23</v>
      </c>
      <c r="H541" s="79" t="s">
        <v>1059</v>
      </c>
      <c r="I541" s="81">
        <v>2873383</v>
      </c>
      <c r="J541" s="81">
        <v>0</v>
      </c>
      <c r="K541" s="81">
        <v>229871</v>
      </c>
      <c r="L541" s="81">
        <v>3103254</v>
      </c>
      <c r="N541" s="94"/>
      <c r="O541" s="94"/>
    </row>
    <row r="542" spans="1:15" x14ac:dyDescent="0.25">
      <c r="A542" s="83" t="s">
        <v>11</v>
      </c>
      <c r="B542" s="83">
        <v>4</v>
      </c>
      <c r="C542" s="79" t="s">
        <v>1113</v>
      </c>
      <c r="D542" s="79" t="s">
        <v>1187</v>
      </c>
      <c r="E542" s="80">
        <v>46125</v>
      </c>
      <c r="F542" s="79" t="s">
        <v>409</v>
      </c>
      <c r="G542" s="28" t="s">
        <v>23</v>
      </c>
      <c r="H542" s="79" t="s">
        <v>1060</v>
      </c>
      <c r="I542" s="81">
        <v>2687236</v>
      </c>
      <c r="J542" s="81">
        <v>0</v>
      </c>
      <c r="K542" s="81">
        <v>214979</v>
      </c>
      <c r="L542" s="81">
        <v>2902215</v>
      </c>
      <c r="N542" s="94"/>
      <c r="O542" s="94"/>
    </row>
    <row r="543" spans="1:15" x14ac:dyDescent="0.25">
      <c r="A543" s="83" t="s">
        <v>11</v>
      </c>
      <c r="B543" s="83">
        <v>4</v>
      </c>
      <c r="C543" s="79" t="s">
        <v>1115</v>
      </c>
      <c r="D543" s="79" t="s">
        <v>1189</v>
      </c>
      <c r="E543" s="80">
        <v>46125</v>
      </c>
      <c r="F543" s="79" t="s">
        <v>405</v>
      </c>
      <c r="G543" s="28" t="s">
        <v>23</v>
      </c>
      <c r="H543" s="79" t="s">
        <v>1061</v>
      </c>
      <c r="I543" s="81">
        <v>2010841</v>
      </c>
      <c r="J543" s="81">
        <v>0</v>
      </c>
      <c r="K543" s="81">
        <v>160867</v>
      </c>
      <c r="L543" s="81">
        <v>2171708</v>
      </c>
      <c r="N543" s="94"/>
      <c r="O543" s="94"/>
    </row>
    <row r="544" spans="1:15" x14ac:dyDescent="0.25">
      <c r="A544" s="83" t="s">
        <v>11</v>
      </c>
      <c r="B544" s="83">
        <v>4</v>
      </c>
      <c r="C544" s="79" t="s">
        <v>1117</v>
      </c>
      <c r="D544" s="79" t="s">
        <v>1191</v>
      </c>
      <c r="E544" s="80">
        <v>46125</v>
      </c>
      <c r="F544" s="79" t="s">
        <v>316</v>
      </c>
      <c r="G544" s="28" t="s">
        <v>23</v>
      </c>
      <c r="H544" s="79" t="s">
        <v>43</v>
      </c>
      <c r="I544" s="81">
        <v>2198379</v>
      </c>
      <c r="J544" s="81">
        <v>0</v>
      </c>
      <c r="K544" s="81">
        <v>175870</v>
      </c>
      <c r="L544" s="81">
        <v>2374249</v>
      </c>
      <c r="N544" s="94"/>
      <c r="O544" s="94"/>
    </row>
    <row r="545" spans="1:15" x14ac:dyDescent="0.25">
      <c r="A545" s="83" t="s">
        <v>11</v>
      </c>
      <c r="B545" s="83">
        <v>4</v>
      </c>
      <c r="C545" s="79" t="s">
        <v>1114</v>
      </c>
      <c r="D545" s="79" t="s">
        <v>1188</v>
      </c>
      <c r="E545" s="80">
        <v>46125</v>
      </c>
      <c r="F545" s="79" t="s">
        <v>316</v>
      </c>
      <c r="G545" s="28" t="s">
        <v>23</v>
      </c>
      <c r="H545" s="79" t="s">
        <v>45</v>
      </c>
      <c r="I545" s="81">
        <v>1012584</v>
      </c>
      <c r="J545" s="81">
        <v>0</v>
      </c>
      <c r="K545" s="81">
        <v>81007</v>
      </c>
      <c r="L545" s="81">
        <v>1093591</v>
      </c>
      <c r="N545" s="94"/>
      <c r="O545" s="94"/>
    </row>
    <row r="546" spans="1:15" x14ac:dyDescent="0.25">
      <c r="A546" s="83" t="s">
        <v>11</v>
      </c>
      <c r="B546" s="83">
        <v>4</v>
      </c>
      <c r="C546" s="79" t="s">
        <v>1116</v>
      </c>
      <c r="D546" s="79" t="s">
        <v>1190</v>
      </c>
      <c r="E546" s="80">
        <v>46125</v>
      </c>
      <c r="F546" s="79" t="s">
        <v>316</v>
      </c>
      <c r="G546" s="28" t="s">
        <v>23</v>
      </c>
      <c r="H546" s="79" t="s">
        <v>328</v>
      </c>
      <c r="I546" s="81">
        <v>1319221</v>
      </c>
      <c r="J546" s="81">
        <v>0</v>
      </c>
      <c r="K546" s="81">
        <v>105538</v>
      </c>
      <c r="L546" s="81">
        <v>1424759</v>
      </c>
      <c r="N546" s="94"/>
      <c r="O546" s="94"/>
    </row>
    <row r="547" spans="1:15" x14ac:dyDescent="0.25">
      <c r="A547" s="83" t="s">
        <v>11</v>
      </c>
      <c r="B547" s="83">
        <v>4</v>
      </c>
      <c r="C547" s="79" t="s">
        <v>1118</v>
      </c>
      <c r="D547" s="79" t="s">
        <v>1192</v>
      </c>
      <c r="E547" s="80">
        <v>46125</v>
      </c>
      <c r="F547" s="79" t="s">
        <v>437</v>
      </c>
      <c r="G547" s="28" t="s">
        <v>23</v>
      </c>
      <c r="H547" s="79" t="s">
        <v>1062</v>
      </c>
      <c r="I547" s="81">
        <v>6033051</v>
      </c>
      <c r="J547" s="81">
        <v>0</v>
      </c>
      <c r="K547" s="81">
        <v>482644</v>
      </c>
      <c r="L547" s="81">
        <v>6515695</v>
      </c>
      <c r="N547" s="94"/>
      <c r="O547" s="94"/>
    </row>
    <row r="548" spans="1:15" x14ac:dyDescent="0.25">
      <c r="A548" s="83" t="s">
        <v>11</v>
      </c>
      <c r="B548" s="83">
        <v>4</v>
      </c>
      <c r="C548" s="79" t="s">
        <v>1122</v>
      </c>
      <c r="D548" s="79" t="s">
        <v>1196</v>
      </c>
      <c r="E548" s="80">
        <v>46126</v>
      </c>
      <c r="F548" s="79" t="s">
        <v>316</v>
      </c>
      <c r="G548" s="28" t="s">
        <v>23</v>
      </c>
      <c r="H548" s="79" t="s">
        <v>46</v>
      </c>
      <c r="I548" s="81">
        <v>1224636</v>
      </c>
      <c r="J548" s="81">
        <v>0</v>
      </c>
      <c r="K548" s="81">
        <v>97971</v>
      </c>
      <c r="L548" s="81">
        <v>1322607</v>
      </c>
      <c r="N548" s="94"/>
      <c r="O548" s="94"/>
    </row>
    <row r="549" spans="1:15" x14ac:dyDescent="0.25">
      <c r="A549" s="83" t="s">
        <v>11</v>
      </c>
      <c r="B549" s="83">
        <v>4</v>
      </c>
      <c r="C549" s="79" t="s">
        <v>1123</v>
      </c>
      <c r="D549" s="79" t="s">
        <v>1197</v>
      </c>
      <c r="E549" s="80">
        <v>46126</v>
      </c>
      <c r="F549" s="79" t="s">
        <v>316</v>
      </c>
      <c r="G549" s="28" t="s">
        <v>23</v>
      </c>
      <c r="H549" s="79" t="s">
        <v>318</v>
      </c>
      <c r="I549" s="81">
        <v>498510</v>
      </c>
      <c r="J549" s="81">
        <v>0</v>
      </c>
      <c r="K549" s="81">
        <v>39881</v>
      </c>
      <c r="L549" s="81">
        <v>538391</v>
      </c>
      <c r="N549" s="94"/>
      <c r="O549" s="94"/>
    </row>
    <row r="550" spans="1:15" x14ac:dyDescent="0.25">
      <c r="A550" s="83" t="s">
        <v>11</v>
      </c>
      <c r="B550" s="83">
        <v>4</v>
      </c>
      <c r="C550" s="79" t="s">
        <v>1124</v>
      </c>
      <c r="D550" s="79" t="s">
        <v>1198</v>
      </c>
      <c r="E550" s="80">
        <v>46126</v>
      </c>
      <c r="F550" s="79" t="s">
        <v>316</v>
      </c>
      <c r="G550" s="28" t="s">
        <v>23</v>
      </c>
      <c r="H550" s="79" t="s">
        <v>326</v>
      </c>
      <c r="I550" s="81">
        <v>676924</v>
      </c>
      <c r="J550" s="81">
        <v>0</v>
      </c>
      <c r="K550" s="81">
        <v>54154</v>
      </c>
      <c r="L550" s="81">
        <v>731078</v>
      </c>
      <c r="N550" s="94"/>
      <c r="O550" s="94"/>
    </row>
    <row r="551" spans="1:15" x14ac:dyDescent="0.25">
      <c r="A551" s="83" t="s">
        <v>11</v>
      </c>
      <c r="B551" s="83">
        <v>4</v>
      </c>
      <c r="C551" s="79" t="s">
        <v>1119</v>
      </c>
      <c r="D551" s="79" t="s">
        <v>1193</v>
      </c>
      <c r="E551" s="80">
        <v>46126</v>
      </c>
      <c r="F551" s="79" t="s">
        <v>316</v>
      </c>
      <c r="G551" s="28" t="s">
        <v>23</v>
      </c>
      <c r="H551" s="79" t="s">
        <v>31</v>
      </c>
      <c r="I551" s="81">
        <v>2243670</v>
      </c>
      <c r="J551" s="81">
        <v>0</v>
      </c>
      <c r="K551" s="81">
        <v>179494</v>
      </c>
      <c r="L551" s="81">
        <v>2423164</v>
      </c>
      <c r="N551" s="94"/>
      <c r="O551" s="94"/>
    </row>
    <row r="552" spans="1:15" x14ac:dyDescent="0.25">
      <c r="A552" s="83" t="s">
        <v>11</v>
      </c>
      <c r="B552" s="83">
        <v>4</v>
      </c>
      <c r="C552" s="79" t="s">
        <v>1120</v>
      </c>
      <c r="D552" s="79" t="s">
        <v>1194</v>
      </c>
      <c r="E552" s="80">
        <v>46126</v>
      </c>
      <c r="F552" s="79" t="s">
        <v>316</v>
      </c>
      <c r="G552" s="28" t="s">
        <v>23</v>
      </c>
      <c r="H552" s="79" t="s">
        <v>38</v>
      </c>
      <c r="I552" s="81">
        <v>1373950</v>
      </c>
      <c r="J552" s="81">
        <v>0</v>
      </c>
      <c r="K552" s="81">
        <v>109916</v>
      </c>
      <c r="L552" s="81">
        <v>1483866</v>
      </c>
      <c r="N552" s="94"/>
      <c r="O552" s="94"/>
    </row>
    <row r="553" spans="1:15" x14ac:dyDescent="0.25">
      <c r="A553" s="83" t="s">
        <v>11</v>
      </c>
      <c r="B553" s="83">
        <v>4</v>
      </c>
      <c r="C553" s="79" t="s">
        <v>1121</v>
      </c>
      <c r="D553" s="79" t="s">
        <v>1195</v>
      </c>
      <c r="E553" s="80">
        <v>46126</v>
      </c>
      <c r="F553" s="79" t="s">
        <v>316</v>
      </c>
      <c r="G553" s="28" t="s">
        <v>23</v>
      </c>
      <c r="H553" s="79" t="s">
        <v>332</v>
      </c>
      <c r="I553" s="81">
        <v>975369</v>
      </c>
      <c r="J553" s="81">
        <v>0</v>
      </c>
      <c r="K553" s="81">
        <v>78030</v>
      </c>
      <c r="L553" s="81">
        <v>1053399</v>
      </c>
      <c r="N553" s="94"/>
      <c r="O553" s="94"/>
    </row>
    <row r="554" spans="1:15" x14ac:dyDescent="0.25">
      <c r="A554" s="83" t="s">
        <v>11</v>
      </c>
      <c r="B554" s="83">
        <v>4</v>
      </c>
      <c r="C554" s="79" t="s">
        <v>1125</v>
      </c>
      <c r="D554" s="79" t="s">
        <v>1199</v>
      </c>
      <c r="E554" s="80">
        <v>46127</v>
      </c>
      <c r="F554" s="79" t="s">
        <v>393</v>
      </c>
      <c r="G554" s="28" t="s">
        <v>23</v>
      </c>
      <c r="H554" s="79" t="s">
        <v>1063</v>
      </c>
      <c r="I554" s="81">
        <v>1635430</v>
      </c>
      <c r="J554" s="81">
        <v>0</v>
      </c>
      <c r="K554" s="81">
        <v>130834</v>
      </c>
      <c r="L554" s="81">
        <v>1766264</v>
      </c>
      <c r="N554" s="94"/>
      <c r="O554" s="94"/>
    </row>
    <row r="555" spans="1:15" x14ac:dyDescent="0.25">
      <c r="A555" s="83" t="s">
        <v>11</v>
      </c>
      <c r="B555" s="83">
        <v>4</v>
      </c>
      <c r="C555" s="79" t="s">
        <v>1126</v>
      </c>
      <c r="D555" s="79" t="s">
        <v>1200</v>
      </c>
      <c r="E555" s="80">
        <v>46127</v>
      </c>
      <c r="F555" s="79" t="s">
        <v>411</v>
      </c>
      <c r="G555" s="28" t="s">
        <v>23</v>
      </c>
      <c r="H555" s="79" t="s">
        <v>1064</v>
      </c>
      <c r="I555" s="81">
        <v>2737960</v>
      </c>
      <c r="J555" s="81">
        <v>0</v>
      </c>
      <c r="K555" s="81">
        <v>219037</v>
      </c>
      <c r="L555" s="81">
        <v>2956997</v>
      </c>
      <c r="N555" s="94"/>
      <c r="O555" s="94"/>
    </row>
    <row r="556" spans="1:15" x14ac:dyDescent="0.25">
      <c r="A556" s="83" t="s">
        <v>11</v>
      </c>
      <c r="B556" s="83">
        <v>4</v>
      </c>
      <c r="C556" s="79" t="s">
        <v>1127</v>
      </c>
      <c r="D556" s="79" t="s">
        <v>1201</v>
      </c>
      <c r="E556" s="80">
        <v>46128</v>
      </c>
      <c r="F556" s="79" t="s">
        <v>390</v>
      </c>
      <c r="G556" s="28" t="s">
        <v>23</v>
      </c>
      <c r="H556" s="79" t="s">
        <v>1065</v>
      </c>
      <c r="I556" s="81">
        <v>1277633</v>
      </c>
      <c r="J556" s="81">
        <v>0</v>
      </c>
      <c r="K556" s="81">
        <v>102211</v>
      </c>
      <c r="L556" s="81">
        <v>1379844</v>
      </c>
      <c r="N556" s="94"/>
      <c r="O556" s="94"/>
    </row>
    <row r="557" spans="1:15" x14ac:dyDescent="0.25">
      <c r="A557" s="83" t="s">
        <v>11</v>
      </c>
      <c r="B557" s="83">
        <v>4</v>
      </c>
      <c r="C557" s="79" t="s">
        <v>1128</v>
      </c>
      <c r="D557" s="79" t="s">
        <v>1202</v>
      </c>
      <c r="E557" s="80">
        <v>46128</v>
      </c>
      <c r="F557" s="79" t="s">
        <v>436</v>
      </c>
      <c r="G557" s="28" t="s">
        <v>23</v>
      </c>
      <c r="H557" s="79" t="s">
        <v>1066</v>
      </c>
      <c r="I557" s="81">
        <v>1234368</v>
      </c>
      <c r="J557" s="81">
        <v>0</v>
      </c>
      <c r="K557" s="81">
        <v>98749</v>
      </c>
      <c r="L557" s="81">
        <v>1333117</v>
      </c>
      <c r="N557" s="94"/>
      <c r="O557" s="94"/>
    </row>
    <row r="558" spans="1:15" x14ac:dyDescent="0.25">
      <c r="A558" s="83" t="s">
        <v>11</v>
      </c>
      <c r="B558" s="83">
        <v>4</v>
      </c>
      <c r="C558" s="79" t="s">
        <v>1129</v>
      </c>
      <c r="D558" s="79" t="s">
        <v>1203</v>
      </c>
      <c r="E558" s="80">
        <v>46129</v>
      </c>
      <c r="F558" s="79" t="s">
        <v>432</v>
      </c>
      <c r="G558" s="28" t="s">
        <v>23</v>
      </c>
      <c r="H558" s="79" t="s">
        <v>1067</v>
      </c>
      <c r="I558" s="81">
        <v>1733650</v>
      </c>
      <c r="J558" s="81">
        <v>0</v>
      </c>
      <c r="K558" s="81">
        <v>138692</v>
      </c>
      <c r="L558" s="81">
        <v>1872342</v>
      </c>
      <c r="N558" s="94"/>
      <c r="O558" s="94"/>
    </row>
    <row r="559" spans="1:15" x14ac:dyDescent="0.25">
      <c r="A559" s="83" t="s">
        <v>11</v>
      </c>
      <c r="B559" s="83">
        <v>4</v>
      </c>
      <c r="C559" s="79" t="s">
        <v>1130</v>
      </c>
      <c r="D559" s="79" t="s">
        <v>1204</v>
      </c>
      <c r="E559" s="80">
        <v>46129</v>
      </c>
      <c r="F559" s="79" t="s">
        <v>423</v>
      </c>
      <c r="G559" s="28" t="s">
        <v>23</v>
      </c>
      <c r="H559" s="79" t="s">
        <v>1068</v>
      </c>
      <c r="I559" s="81">
        <v>694152</v>
      </c>
      <c r="J559" s="81">
        <v>0</v>
      </c>
      <c r="K559" s="81">
        <v>55532</v>
      </c>
      <c r="L559" s="81">
        <v>749684</v>
      </c>
      <c r="N559" s="94"/>
      <c r="O559" s="94"/>
    </row>
    <row r="560" spans="1:15" x14ac:dyDescent="0.25">
      <c r="A560" s="83" t="s">
        <v>11</v>
      </c>
      <c r="B560" s="83">
        <v>4</v>
      </c>
      <c r="C560" s="79" t="s">
        <v>1131</v>
      </c>
      <c r="D560" s="79" t="s">
        <v>1205</v>
      </c>
      <c r="E560" s="80">
        <v>46129</v>
      </c>
      <c r="F560" s="79" t="s">
        <v>400</v>
      </c>
      <c r="G560" s="28" t="s">
        <v>23</v>
      </c>
      <c r="H560" s="79" t="s">
        <v>1069</v>
      </c>
      <c r="I560" s="81">
        <v>1014105</v>
      </c>
      <c r="J560" s="81">
        <v>0</v>
      </c>
      <c r="K560" s="81">
        <v>81128</v>
      </c>
      <c r="L560" s="81">
        <v>1095233</v>
      </c>
      <c r="N560" s="94"/>
      <c r="O560" s="94"/>
    </row>
    <row r="561" spans="1:15" x14ac:dyDescent="0.25">
      <c r="A561" s="83" t="s">
        <v>11</v>
      </c>
      <c r="B561" s="83">
        <v>4</v>
      </c>
      <c r="C561" s="79" t="s">
        <v>1132</v>
      </c>
      <c r="D561" s="79" t="s">
        <v>1206</v>
      </c>
      <c r="E561" s="80">
        <v>46129</v>
      </c>
      <c r="F561" s="79" t="s">
        <v>386</v>
      </c>
      <c r="G561" s="28" t="s">
        <v>23</v>
      </c>
      <c r="H561" s="79" t="s">
        <v>1070</v>
      </c>
      <c r="I561" s="81">
        <v>766550</v>
      </c>
      <c r="J561" s="81">
        <v>0</v>
      </c>
      <c r="K561" s="81">
        <v>61324</v>
      </c>
      <c r="L561" s="81">
        <v>827874</v>
      </c>
      <c r="N561" s="94"/>
      <c r="O561" s="94"/>
    </row>
    <row r="562" spans="1:15" x14ac:dyDescent="0.25">
      <c r="A562" s="83" t="s">
        <v>11</v>
      </c>
      <c r="B562" s="83">
        <v>4</v>
      </c>
      <c r="C562" s="79" t="s">
        <v>1133</v>
      </c>
      <c r="D562" s="79" t="s">
        <v>1207</v>
      </c>
      <c r="E562" s="80">
        <v>46130</v>
      </c>
      <c r="F562" s="79" t="s">
        <v>396</v>
      </c>
      <c r="G562" s="28" t="s">
        <v>23</v>
      </c>
      <c r="H562" s="79" t="s">
        <v>1071</v>
      </c>
      <c r="I562" s="81">
        <v>1566060</v>
      </c>
      <c r="J562" s="81">
        <v>0</v>
      </c>
      <c r="K562" s="81">
        <v>125285</v>
      </c>
      <c r="L562" s="81">
        <v>1691345</v>
      </c>
      <c r="N562" s="94"/>
      <c r="O562" s="94"/>
    </row>
    <row r="563" spans="1:15" x14ac:dyDescent="0.25">
      <c r="A563" s="83" t="s">
        <v>11</v>
      </c>
      <c r="B563" s="83">
        <v>4</v>
      </c>
      <c r="C563" s="79" t="s">
        <v>1134</v>
      </c>
      <c r="D563" s="79" t="s">
        <v>1208</v>
      </c>
      <c r="E563" s="80">
        <v>46130</v>
      </c>
      <c r="F563" s="79" t="s">
        <v>415</v>
      </c>
      <c r="G563" s="28" t="s">
        <v>23</v>
      </c>
      <c r="H563" s="79" t="s">
        <v>1072</v>
      </c>
      <c r="I563" s="81">
        <v>943705</v>
      </c>
      <c r="J563" s="81">
        <v>0</v>
      </c>
      <c r="K563" s="81">
        <v>75496</v>
      </c>
      <c r="L563" s="81">
        <v>1019201</v>
      </c>
      <c r="N563" s="94"/>
      <c r="O563" s="94"/>
    </row>
    <row r="564" spans="1:15" x14ac:dyDescent="0.25">
      <c r="A564" s="83" t="s">
        <v>11</v>
      </c>
      <c r="B564" s="83">
        <v>4</v>
      </c>
      <c r="C564" s="79" t="s">
        <v>1135</v>
      </c>
      <c r="D564" s="79" t="s">
        <v>1209</v>
      </c>
      <c r="E564" s="80">
        <v>46132</v>
      </c>
      <c r="F564" s="79" t="s">
        <v>409</v>
      </c>
      <c r="G564" s="28" t="s">
        <v>23</v>
      </c>
      <c r="H564" s="79" t="s">
        <v>1073</v>
      </c>
      <c r="I564" s="81">
        <v>2733440</v>
      </c>
      <c r="J564" s="81">
        <v>0</v>
      </c>
      <c r="K564" s="81">
        <v>218675</v>
      </c>
      <c r="L564" s="81">
        <v>2952115</v>
      </c>
      <c r="N564" s="94"/>
      <c r="O564" s="94"/>
    </row>
    <row r="565" spans="1:15" x14ac:dyDescent="0.25">
      <c r="A565" s="83" t="s">
        <v>11</v>
      </c>
      <c r="B565" s="83">
        <v>4</v>
      </c>
      <c r="C565" s="79" t="s">
        <v>1137</v>
      </c>
      <c r="D565" s="79" t="s">
        <v>1211</v>
      </c>
      <c r="E565" s="80">
        <v>46132</v>
      </c>
      <c r="F565" s="79" t="s">
        <v>391</v>
      </c>
      <c r="G565" s="28" t="s">
        <v>23</v>
      </c>
      <c r="H565" s="79" t="s">
        <v>1074</v>
      </c>
      <c r="I565" s="81">
        <v>3608945</v>
      </c>
      <c r="J565" s="81">
        <v>0</v>
      </c>
      <c r="K565" s="81">
        <v>288716</v>
      </c>
      <c r="L565" s="81">
        <v>3897661</v>
      </c>
      <c r="N565" s="94"/>
      <c r="O565" s="94"/>
    </row>
    <row r="566" spans="1:15" x14ac:dyDescent="0.25">
      <c r="A566" s="83" t="s">
        <v>11</v>
      </c>
      <c r="B566" s="83">
        <v>4</v>
      </c>
      <c r="C566" s="79" t="s">
        <v>1140</v>
      </c>
      <c r="D566" s="79" t="s">
        <v>1214</v>
      </c>
      <c r="E566" s="80">
        <v>46132</v>
      </c>
      <c r="F566" s="79" t="s">
        <v>316</v>
      </c>
      <c r="G566" s="28" t="s">
        <v>23</v>
      </c>
      <c r="H566" s="79" t="s">
        <v>30</v>
      </c>
      <c r="I566" s="81">
        <v>2966350</v>
      </c>
      <c r="J566" s="81">
        <v>0</v>
      </c>
      <c r="K566" s="81">
        <v>237308</v>
      </c>
      <c r="L566" s="81">
        <v>3203658</v>
      </c>
      <c r="N566" s="94"/>
      <c r="O566" s="94"/>
    </row>
    <row r="567" spans="1:15" x14ac:dyDescent="0.25">
      <c r="A567" s="83" t="s">
        <v>11</v>
      </c>
      <c r="B567" s="83">
        <v>4</v>
      </c>
      <c r="C567" s="79" t="s">
        <v>1139</v>
      </c>
      <c r="D567" s="79" t="s">
        <v>1213</v>
      </c>
      <c r="E567" s="80">
        <v>46132</v>
      </c>
      <c r="F567" s="79" t="s">
        <v>316</v>
      </c>
      <c r="G567" s="28" t="s">
        <v>23</v>
      </c>
      <c r="H567" s="79" t="s">
        <v>320</v>
      </c>
      <c r="I567" s="81">
        <v>1189130</v>
      </c>
      <c r="J567" s="81">
        <v>0</v>
      </c>
      <c r="K567" s="81">
        <v>95130</v>
      </c>
      <c r="L567" s="81">
        <v>1284260</v>
      </c>
      <c r="N567" s="94"/>
      <c r="O567" s="94"/>
    </row>
    <row r="568" spans="1:15" x14ac:dyDescent="0.25">
      <c r="A568" s="83" t="s">
        <v>11</v>
      </c>
      <c r="B568" s="83">
        <v>4</v>
      </c>
      <c r="C568" s="79" t="s">
        <v>1136</v>
      </c>
      <c r="D568" s="79" t="s">
        <v>1210</v>
      </c>
      <c r="E568" s="80">
        <v>46132</v>
      </c>
      <c r="F568" s="79" t="s">
        <v>316</v>
      </c>
      <c r="G568" s="28" t="s">
        <v>23</v>
      </c>
      <c r="H568" s="79" t="s">
        <v>45</v>
      </c>
      <c r="I568" s="81">
        <v>1426956</v>
      </c>
      <c r="J568" s="81">
        <v>0</v>
      </c>
      <c r="K568" s="81">
        <v>114156</v>
      </c>
      <c r="L568" s="81">
        <v>1541112</v>
      </c>
      <c r="N568" s="94"/>
      <c r="O568" s="94"/>
    </row>
    <row r="569" spans="1:15" x14ac:dyDescent="0.25">
      <c r="A569" s="83" t="s">
        <v>11</v>
      </c>
      <c r="B569" s="83">
        <v>4</v>
      </c>
      <c r="C569" s="79" t="s">
        <v>1138</v>
      </c>
      <c r="D569" s="79" t="s">
        <v>1212</v>
      </c>
      <c r="E569" s="80">
        <v>46132</v>
      </c>
      <c r="F569" s="79" t="s">
        <v>316</v>
      </c>
      <c r="G569" s="28" t="s">
        <v>23</v>
      </c>
      <c r="H569" s="79" t="s">
        <v>336</v>
      </c>
      <c r="I569" s="81">
        <v>1678293</v>
      </c>
      <c r="J569" s="81">
        <v>0</v>
      </c>
      <c r="K569" s="81">
        <v>134263</v>
      </c>
      <c r="L569" s="81">
        <v>1812556</v>
      </c>
      <c r="N569" s="94"/>
      <c r="O569" s="94"/>
    </row>
    <row r="570" spans="1:15" x14ac:dyDescent="0.25">
      <c r="A570" s="83" t="s">
        <v>11</v>
      </c>
      <c r="B570" s="83">
        <v>4</v>
      </c>
      <c r="C570" s="79" t="s">
        <v>1143</v>
      </c>
      <c r="D570" s="79" t="s">
        <v>1217</v>
      </c>
      <c r="E570" s="80">
        <v>46132</v>
      </c>
      <c r="F570" s="79" t="s">
        <v>316</v>
      </c>
      <c r="G570" s="28" t="s">
        <v>23</v>
      </c>
      <c r="H570" s="79" t="s">
        <v>26</v>
      </c>
      <c r="I570" s="81">
        <v>2415402</v>
      </c>
      <c r="J570" s="81">
        <v>0</v>
      </c>
      <c r="K570" s="81">
        <v>193232</v>
      </c>
      <c r="L570" s="81">
        <v>2608634</v>
      </c>
      <c r="N570" s="94"/>
      <c r="O570" s="94"/>
    </row>
    <row r="571" spans="1:15" x14ac:dyDescent="0.25">
      <c r="A571" s="83" t="s">
        <v>11</v>
      </c>
      <c r="B571" s="83">
        <v>4</v>
      </c>
      <c r="C571" s="79" t="s">
        <v>1141</v>
      </c>
      <c r="D571" s="79" t="s">
        <v>1215</v>
      </c>
      <c r="E571" s="80">
        <v>46132</v>
      </c>
      <c r="F571" s="79" t="s">
        <v>426</v>
      </c>
      <c r="G571" s="28" t="s">
        <v>23</v>
      </c>
      <c r="H571" s="79" t="s">
        <v>1075</v>
      </c>
      <c r="I571" s="81">
        <v>1298135</v>
      </c>
      <c r="J571" s="81">
        <v>0</v>
      </c>
      <c r="K571" s="81">
        <v>103851</v>
      </c>
      <c r="L571" s="81">
        <v>1401986</v>
      </c>
      <c r="N571" s="94"/>
      <c r="O571" s="94"/>
    </row>
    <row r="572" spans="1:15" x14ac:dyDescent="0.25">
      <c r="A572" s="83" t="s">
        <v>11</v>
      </c>
      <c r="B572" s="83">
        <v>4</v>
      </c>
      <c r="C572" s="79" t="s">
        <v>1142</v>
      </c>
      <c r="D572" s="79" t="s">
        <v>1216</v>
      </c>
      <c r="E572" s="80">
        <v>46132</v>
      </c>
      <c r="F572" s="79" t="s">
        <v>395</v>
      </c>
      <c r="G572" s="28" t="s">
        <v>23</v>
      </c>
      <c r="H572" s="79" t="s">
        <v>1076</v>
      </c>
      <c r="I572" s="81">
        <v>1341549</v>
      </c>
      <c r="J572" s="81">
        <v>0</v>
      </c>
      <c r="K572" s="81">
        <v>107324</v>
      </c>
      <c r="L572" s="81">
        <v>1448873</v>
      </c>
      <c r="N572" s="94"/>
      <c r="O572" s="94"/>
    </row>
    <row r="573" spans="1:15" x14ac:dyDescent="0.25">
      <c r="A573" s="83" t="s">
        <v>11</v>
      </c>
      <c r="B573" s="83">
        <v>4</v>
      </c>
      <c r="C573" s="79" t="s">
        <v>1273</v>
      </c>
      <c r="D573" s="79" t="s">
        <v>1276</v>
      </c>
      <c r="E573" s="80">
        <v>46132</v>
      </c>
      <c r="F573" s="79" t="s">
        <v>425</v>
      </c>
      <c r="G573" s="28" t="s">
        <v>23</v>
      </c>
      <c r="H573" s="79" t="s">
        <v>1279</v>
      </c>
      <c r="I573" s="81">
        <v>2032950</v>
      </c>
      <c r="J573" s="81">
        <v>0</v>
      </c>
      <c r="K573" s="81">
        <v>162636</v>
      </c>
      <c r="L573" s="81">
        <v>2195586</v>
      </c>
      <c r="N573" s="94"/>
      <c r="O573" s="94"/>
    </row>
    <row r="574" spans="1:15" x14ac:dyDescent="0.25">
      <c r="A574" s="83" t="s">
        <v>11</v>
      </c>
      <c r="B574" s="83">
        <v>4</v>
      </c>
      <c r="C574" s="79" t="s">
        <v>1144</v>
      </c>
      <c r="D574" s="79" t="s">
        <v>1218</v>
      </c>
      <c r="E574" s="80">
        <v>46133</v>
      </c>
      <c r="F574" s="79" t="s">
        <v>406</v>
      </c>
      <c r="G574" s="28" t="s">
        <v>23</v>
      </c>
      <c r="H574" s="79" t="s">
        <v>1077</v>
      </c>
      <c r="I574" s="81">
        <v>1012584</v>
      </c>
      <c r="J574" s="81">
        <v>0</v>
      </c>
      <c r="K574" s="81">
        <v>81007</v>
      </c>
      <c r="L574" s="81">
        <v>1093591</v>
      </c>
      <c r="N574" s="94"/>
      <c r="O574" s="94"/>
    </row>
    <row r="575" spans="1:15" x14ac:dyDescent="0.25">
      <c r="A575" s="83" t="s">
        <v>11</v>
      </c>
      <c r="B575" s="83">
        <v>4</v>
      </c>
      <c r="C575" s="79" t="s">
        <v>1150</v>
      </c>
      <c r="D575" s="79" t="s">
        <v>1224</v>
      </c>
      <c r="E575" s="80">
        <v>46133</v>
      </c>
      <c r="F575" s="79" t="s">
        <v>316</v>
      </c>
      <c r="G575" s="28" t="s">
        <v>23</v>
      </c>
      <c r="H575" s="79" t="s">
        <v>333</v>
      </c>
      <c r="I575" s="81">
        <v>4497770</v>
      </c>
      <c r="J575" s="81">
        <v>0</v>
      </c>
      <c r="K575" s="81">
        <v>359822</v>
      </c>
      <c r="L575" s="81">
        <v>4857592</v>
      </c>
      <c r="N575" s="94"/>
      <c r="O575" s="94"/>
    </row>
    <row r="576" spans="1:15" x14ac:dyDescent="0.25">
      <c r="A576" s="83" t="s">
        <v>11</v>
      </c>
      <c r="B576" s="83">
        <v>4</v>
      </c>
      <c r="C576" s="79" t="s">
        <v>1148</v>
      </c>
      <c r="D576" s="79" t="s">
        <v>1222</v>
      </c>
      <c r="E576" s="80">
        <v>46133</v>
      </c>
      <c r="F576" s="79" t="s">
        <v>316</v>
      </c>
      <c r="G576" s="28" t="s">
        <v>23</v>
      </c>
      <c r="H576" s="79" t="s">
        <v>29</v>
      </c>
      <c r="I576" s="81">
        <v>690620</v>
      </c>
      <c r="J576" s="81">
        <v>0</v>
      </c>
      <c r="K576" s="81">
        <v>55250</v>
      </c>
      <c r="L576" s="81">
        <v>745870</v>
      </c>
      <c r="N576" s="94"/>
      <c r="O576" s="94"/>
    </row>
    <row r="577" spans="1:15" x14ac:dyDescent="0.25">
      <c r="A577" s="83" t="s">
        <v>11</v>
      </c>
      <c r="B577" s="83">
        <v>4</v>
      </c>
      <c r="C577" s="79" t="s">
        <v>1149</v>
      </c>
      <c r="D577" s="79" t="s">
        <v>1223</v>
      </c>
      <c r="E577" s="80">
        <v>46133</v>
      </c>
      <c r="F577" s="79" t="s">
        <v>316</v>
      </c>
      <c r="G577" s="28" t="s">
        <v>23</v>
      </c>
      <c r="H577" s="79" t="s">
        <v>28</v>
      </c>
      <c r="I577" s="81">
        <v>813422</v>
      </c>
      <c r="J577" s="81">
        <v>0</v>
      </c>
      <c r="K577" s="81">
        <v>65074</v>
      </c>
      <c r="L577" s="81">
        <v>878496</v>
      </c>
      <c r="N577" s="94"/>
      <c r="O577" s="94"/>
    </row>
    <row r="578" spans="1:15" x14ac:dyDescent="0.25">
      <c r="A578" s="83" t="s">
        <v>11</v>
      </c>
      <c r="B578" s="83">
        <v>4</v>
      </c>
      <c r="C578" s="79" t="s">
        <v>1147</v>
      </c>
      <c r="D578" s="79" t="s">
        <v>1221</v>
      </c>
      <c r="E578" s="80">
        <v>46133</v>
      </c>
      <c r="F578" s="79" t="s">
        <v>316</v>
      </c>
      <c r="G578" s="28" t="s">
        <v>23</v>
      </c>
      <c r="H578" s="79" t="s">
        <v>47</v>
      </c>
      <c r="I578" s="81">
        <v>1672637</v>
      </c>
      <c r="J578" s="81">
        <v>0</v>
      </c>
      <c r="K578" s="81">
        <v>133811</v>
      </c>
      <c r="L578" s="81">
        <v>1806448</v>
      </c>
      <c r="N578" s="94"/>
      <c r="O578" s="94"/>
    </row>
    <row r="579" spans="1:15" x14ac:dyDescent="0.25">
      <c r="A579" s="83" t="s">
        <v>11</v>
      </c>
      <c r="B579" s="83">
        <v>4</v>
      </c>
      <c r="C579" s="79" t="s">
        <v>1145</v>
      </c>
      <c r="D579" s="79" t="s">
        <v>1219</v>
      </c>
      <c r="E579" s="80">
        <v>46133</v>
      </c>
      <c r="F579" s="79" t="s">
        <v>408</v>
      </c>
      <c r="G579" s="28" t="s">
        <v>23</v>
      </c>
      <c r="H579" s="79" t="s">
        <v>1078</v>
      </c>
      <c r="I579" s="81">
        <v>2474795</v>
      </c>
      <c r="J579" s="81">
        <v>0</v>
      </c>
      <c r="K579" s="81">
        <v>197984</v>
      </c>
      <c r="L579" s="81">
        <v>2672779</v>
      </c>
      <c r="N579" s="94"/>
      <c r="O579" s="94"/>
    </row>
    <row r="580" spans="1:15" x14ac:dyDescent="0.25">
      <c r="A580" s="83" t="s">
        <v>11</v>
      </c>
      <c r="B580" s="83">
        <v>4</v>
      </c>
      <c r="C580" s="79" t="s">
        <v>1146</v>
      </c>
      <c r="D580" s="79" t="s">
        <v>1220</v>
      </c>
      <c r="E580" s="80">
        <v>46133</v>
      </c>
      <c r="F580" s="79" t="s">
        <v>428</v>
      </c>
      <c r="G580" s="28" t="s">
        <v>23</v>
      </c>
      <c r="H580" s="79" t="s">
        <v>1079</v>
      </c>
      <c r="I580" s="81">
        <v>1383725</v>
      </c>
      <c r="J580" s="81">
        <v>0</v>
      </c>
      <c r="K580" s="81">
        <v>110698</v>
      </c>
      <c r="L580" s="81">
        <v>1494423</v>
      </c>
      <c r="N580" s="94"/>
      <c r="O580" s="94"/>
    </row>
    <row r="581" spans="1:15" x14ac:dyDescent="0.25">
      <c r="A581" s="83" t="s">
        <v>11</v>
      </c>
      <c r="B581" s="83">
        <v>4</v>
      </c>
      <c r="C581" s="79" t="s">
        <v>1151</v>
      </c>
      <c r="D581" s="79" t="s">
        <v>1225</v>
      </c>
      <c r="E581" s="80">
        <v>46134</v>
      </c>
      <c r="F581" s="79" t="s">
        <v>316</v>
      </c>
      <c r="G581" s="28" t="s">
        <v>23</v>
      </c>
      <c r="H581" s="79" t="s">
        <v>35</v>
      </c>
      <c r="I581" s="81">
        <v>1189130</v>
      </c>
      <c r="J581" s="81">
        <v>0</v>
      </c>
      <c r="K581" s="81">
        <v>95130</v>
      </c>
      <c r="L581" s="81">
        <v>1284260</v>
      </c>
      <c r="N581" s="94"/>
      <c r="O581" s="94"/>
    </row>
    <row r="582" spans="1:15" x14ac:dyDescent="0.25">
      <c r="A582" s="83" t="s">
        <v>11</v>
      </c>
      <c r="B582" s="83">
        <v>4</v>
      </c>
      <c r="C582" s="79" t="s">
        <v>1274</v>
      </c>
      <c r="D582" s="79" t="s">
        <v>1277</v>
      </c>
      <c r="E582" s="80">
        <v>46134</v>
      </c>
      <c r="F582" s="79" t="s">
        <v>431</v>
      </c>
      <c r="G582" s="28" t="s">
        <v>23</v>
      </c>
      <c r="H582" s="79" t="s">
        <v>1280</v>
      </c>
      <c r="I582" s="81">
        <v>3135348</v>
      </c>
      <c r="J582" s="81">
        <v>0</v>
      </c>
      <c r="K582" s="81">
        <v>250828</v>
      </c>
      <c r="L582" s="81">
        <v>3386176</v>
      </c>
      <c r="N582" s="94"/>
      <c r="O582" s="94"/>
    </row>
    <row r="583" spans="1:15" x14ac:dyDescent="0.25">
      <c r="A583" s="83" t="s">
        <v>11</v>
      </c>
      <c r="B583" s="83">
        <v>4</v>
      </c>
      <c r="C583" s="79" t="s">
        <v>1157</v>
      </c>
      <c r="D583" s="79" t="s">
        <v>1231</v>
      </c>
      <c r="E583" s="80">
        <v>46135</v>
      </c>
      <c r="F583" s="79" t="s">
        <v>316</v>
      </c>
      <c r="G583" s="28" t="s">
        <v>23</v>
      </c>
      <c r="H583" s="79" t="s">
        <v>40</v>
      </c>
      <c r="I583" s="81">
        <v>2741455</v>
      </c>
      <c r="J583" s="81">
        <v>0</v>
      </c>
      <c r="K583" s="81">
        <v>219316</v>
      </c>
      <c r="L583" s="81">
        <v>2960771</v>
      </c>
      <c r="N583" s="94"/>
      <c r="O583" s="94"/>
    </row>
    <row r="584" spans="1:15" x14ac:dyDescent="0.25">
      <c r="A584" s="83" t="s">
        <v>11</v>
      </c>
      <c r="B584" s="83">
        <v>4</v>
      </c>
      <c r="C584" s="79" t="s">
        <v>1156</v>
      </c>
      <c r="D584" s="79" t="s">
        <v>1230</v>
      </c>
      <c r="E584" s="80">
        <v>46135</v>
      </c>
      <c r="F584" s="79" t="s">
        <v>316</v>
      </c>
      <c r="G584" s="28" t="s">
        <v>23</v>
      </c>
      <c r="H584" s="79" t="s">
        <v>32</v>
      </c>
      <c r="I584" s="81">
        <v>1980926</v>
      </c>
      <c r="J584" s="81">
        <v>0</v>
      </c>
      <c r="K584" s="81">
        <v>158474</v>
      </c>
      <c r="L584" s="81">
        <v>2139400</v>
      </c>
      <c r="N584" s="94"/>
      <c r="O584" s="94"/>
    </row>
    <row r="585" spans="1:15" x14ac:dyDescent="0.25">
      <c r="A585" s="83" t="s">
        <v>11</v>
      </c>
      <c r="B585" s="83">
        <v>4</v>
      </c>
      <c r="C585" s="79" t="s">
        <v>1152</v>
      </c>
      <c r="D585" s="79" t="s">
        <v>1226</v>
      </c>
      <c r="E585" s="80">
        <v>46135</v>
      </c>
      <c r="F585" s="79" t="s">
        <v>426</v>
      </c>
      <c r="G585" s="28" t="s">
        <v>23</v>
      </c>
      <c r="H585" s="79" t="s">
        <v>1080</v>
      </c>
      <c r="I585" s="81">
        <v>1548830</v>
      </c>
      <c r="J585" s="81">
        <v>0</v>
      </c>
      <c r="K585" s="81">
        <v>123906</v>
      </c>
      <c r="L585" s="81">
        <v>1672736</v>
      </c>
      <c r="N585" s="94"/>
      <c r="O585" s="94"/>
    </row>
    <row r="586" spans="1:15" x14ac:dyDescent="0.25">
      <c r="A586" s="83" t="s">
        <v>11</v>
      </c>
      <c r="B586" s="83">
        <v>4</v>
      </c>
      <c r="C586" s="79" t="s">
        <v>1153</v>
      </c>
      <c r="D586" s="79" t="s">
        <v>1227</v>
      </c>
      <c r="E586" s="80">
        <v>46135</v>
      </c>
      <c r="F586" s="79" t="s">
        <v>436</v>
      </c>
      <c r="G586" s="28" t="s">
        <v>23</v>
      </c>
      <c r="H586" s="79" t="s">
        <v>1081</v>
      </c>
      <c r="I586" s="81">
        <v>1451875</v>
      </c>
      <c r="J586" s="81">
        <v>0</v>
      </c>
      <c r="K586" s="81">
        <v>116150</v>
      </c>
      <c r="L586" s="81">
        <v>1568025</v>
      </c>
      <c r="N586" s="94"/>
      <c r="O586" s="94"/>
    </row>
    <row r="587" spans="1:15" x14ac:dyDescent="0.25">
      <c r="A587" s="83" t="s">
        <v>11</v>
      </c>
      <c r="B587" s="83">
        <v>4</v>
      </c>
      <c r="C587" s="79" t="s">
        <v>1154</v>
      </c>
      <c r="D587" s="79" t="s">
        <v>1228</v>
      </c>
      <c r="E587" s="80">
        <v>46135</v>
      </c>
      <c r="F587" s="79" t="s">
        <v>410</v>
      </c>
      <c r="G587" s="28" t="s">
        <v>23</v>
      </c>
      <c r="H587" s="79" t="s">
        <v>1082</v>
      </c>
      <c r="I587" s="81">
        <v>2197828</v>
      </c>
      <c r="J587" s="81">
        <v>0</v>
      </c>
      <c r="K587" s="81">
        <v>175826</v>
      </c>
      <c r="L587" s="81">
        <v>2373654</v>
      </c>
      <c r="N587" s="94"/>
      <c r="O587" s="94"/>
    </row>
    <row r="588" spans="1:15" x14ac:dyDescent="0.25">
      <c r="A588" s="83" t="s">
        <v>11</v>
      </c>
      <c r="B588" s="83">
        <v>4</v>
      </c>
      <c r="C588" s="79" t="s">
        <v>1155</v>
      </c>
      <c r="D588" s="79" t="s">
        <v>1229</v>
      </c>
      <c r="E588" s="80">
        <v>46135</v>
      </c>
      <c r="F588" s="79" t="s">
        <v>407</v>
      </c>
      <c r="G588" s="28" t="s">
        <v>23</v>
      </c>
      <c r="H588" s="79" t="s">
        <v>1083</v>
      </c>
      <c r="I588" s="81">
        <v>981944</v>
      </c>
      <c r="J588" s="81">
        <v>0</v>
      </c>
      <c r="K588" s="81">
        <v>78556</v>
      </c>
      <c r="L588" s="81">
        <v>1060500</v>
      </c>
      <c r="N588" s="94"/>
      <c r="O588" s="94"/>
    </row>
    <row r="589" spans="1:15" x14ac:dyDescent="0.25">
      <c r="A589" s="83" t="s">
        <v>11</v>
      </c>
      <c r="B589" s="83">
        <v>4</v>
      </c>
      <c r="C589" s="79" t="s">
        <v>1275</v>
      </c>
      <c r="D589" s="79" t="s">
        <v>1278</v>
      </c>
      <c r="E589" s="80">
        <v>46135</v>
      </c>
      <c r="F589" s="79" t="s">
        <v>425</v>
      </c>
      <c r="G589" s="28" t="s">
        <v>23</v>
      </c>
      <c r="H589" s="79" t="s">
        <v>1281</v>
      </c>
      <c r="I589" s="81">
        <v>1288832</v>
      </c>
      <c r="J589" s="81">
        <v>0</v>
      </c>
      <c r="K589" s="81">
        <v>103107</v>
      </c>
      <c r="L589" s="81">
        <v>1391939</v>
      </c>
      <c r="N589" s="94"/>
      <c r="O589" s="94"/>
    </row>
    <row r="590" spans="1:15" x14ac:dyDescent="0.25">
      <c r="A590" s="83" t="s">
        <v>11</v>
      </c>
      <c r="B590" s="83">
        <v>4</v>
      </c>
      <c r="C590" s="79" t="s">
        <v>1158</v>
      </c>
      <c r="D590" s="79" t="s">
        <v>1232</v>
      </c>
      <c r="E590" s="80">
        <v>46136</v>
      </c>
      <c r="F590" s="79" t="s">
        <v>419</v>
      </c>
      <c r="G590" s="28" t="s">
        <v>23</v>
      </c>
      <c r="H590" s="79" t="s">
        <v>1084</v>
      </c>
      <c r="I590" s="81">
        <v>1671725</v>
      </c>
      <c r="J590" s="81">
        <v>0</v>
      </c>
      <c r="K590" s="81">
        <v>133738</v>
      </c>
      <c r="L590" s="81">
        <v>1805463</v>
      </c>
      <c r="N590" s="94"/>
      <c r="O590" s="94"/>
    </row>
    <row r="591" spans="1:15" x14ac:dyDescent="0.25">
      <c r="A591" s="83" t="s">
        <v>11</v>
      </c>
      <c r="B591" s="83">
        <v>4</v>
      </c>
      <c r="C591" s="79" t="s">
        <v>1237</v>
      </c>
      <c r="D591" s="79" t="s">
        <v>1249</v>
      </c>
      <c r="E591" s="80">
        <v>46139</v>
      </c>
      <c r="F591" s="79" t="s">
        <v>388</v>
      </c>
      <c r="G591" s="28" t="s">
        <v>23</v>
      </c>
      <c r="H591" s="79" t="s">
        <v>1261</v>
      </c>
      <c r="I591" s="81">
        <v>1059294</v>
      </c>
      <c r="J591" s="81">
        <v>0</v>
      </c>
      <c r="K591" s="81">
        <v>84744</v>
      </c>
      <c r="L591" s="81">
        <v>1144038</v>
      </c>
      <c r="N591" s="94"/>
      <c r="O591" s="94"/>
    </row>
    <row r="592" spans="1:15" x14ac:dyDescent="0.25">
      <c r="A592" s="83" t="s">
        <v>11</v>
      </c>
      <c r="B592" s="83">
        <v>4</v>
      </c>
      <c r="C592" s="79" t="s">
        <v>1238</v>
      </c>
      <c r="D592" s="79" t="s">
        <v>1250</v>
      </c>
      <c r="E592" s="80">
        <v>46140</v>
      </c>
      <c r="F592" s="79" t="s">
        <v>1039</v>
      </c>
      <c r="G592" s="28" t="s">
        <v>23</v>
      </c>
      <c r="H592" s="79" t="s">
        <v>1262</v>
      </c>
      <c r="I592" s="81">
        <v>1596493</v>
      </c>
      <c r="J592" s="81">
        <v>0</v>
      </c>
      <c r="K592" s="81">
        <v>127719</v>
      </c>
      <c r="L592" s="81">
        <v>1724212</v>
      </c>
      <c r="N592" s="94"/>
      <c r="O592" s="94"/>
    </row>
    <row r="593" spans="1:15" x14ac:dyDescent="0.25">
      <c r="A593" s="83" t="s">
        <v>11</v>
      </c>
      <c r="B593" s="83">
        <v>4</v>
      </c>
      <c r="C593" s="79" t="s">
        <v>1239</v>
      </c>
      <c r="D593" s="79" t="s">
        <v>1251</v>
      </c>
      <c r="E593" s="80">
        <v>46140</v>
      </c>
      <c r="F593" s="79" t="s">
        <v>418</v>
      </c>
      <c r="G593" s="28" t="s">
        <v>23</v>
      </c>
      <c r="H593" s="79" t="s">
        <v>1263</v>
      </c>
      <c r="I593" s="81">
        <v>1439463</v>
      </c>
      <c r="J593" s="81">
        <v>0</v>
      </c>
      <c r="K593" s="81">
        <v>115157</v>
      </c>
      <c r="L593" s="81">
        <v>1554620</v>
      </c>
      <c r="N593" s="94"/>
      <c r="O593" s="94"/>
    </row>
    <row r="594" spans="1:15" x14ac:dyDescent="0.25">
      <c r="A594" s="83" t="s">
        <v>11</v>
      </c>
      <c r="B594" s="83">
        <v>4</v>
      </c>
      <c r="C594" s="79" t="s">
        <v>1240</v>
      </c>
      <c r="D594" s="79" t="s">
        <v>1252</v>
      </c>
      <c r="E594" s="80">
        <v>46140</v>
      </c>
      <c r="F594" s="79" t="s">
        <v>391</v>
      </c>
      <c r="G594" s="28" t="s">
        <v>23</v>
      </c>
      <c r="H594" s="79" t="s">
        <v>1264</v>
      </c>
      <c r="I594" s="81">
        <v>1548830</v>
      </c>
      <c r="J594" s="81">
        <v>0</v>
      </c>
      <c r="K594" s="81">
        <v>123906</v>
      </c>
      <c r="L594" s="81">
        <v>1672736</v>
      </c>
      <c r="N594" s="94"/>
      <c r="O594" s="94"/>
    </row>
    <row r="595" spans="1:15" x14ac:dyDescent="0.25">
      <c r="A595" s="83" t="s">
        <v>11</v>
      </c>
      <c r="B595" s="83">
        <v>4</v>
      </c>
      <c r="C595" s="79" t="s">
        <v>1241</v>
      </c>
      <c r="D595" s="79" t="s">
        <v>1253</v>
      </c>
      <c r="E595" s="80">
        <v>46140</v>
      </c>
      <c r="F595" s="79" t="s">
        <v>405</v>
      </c>
      <c r="G595" s="28" t="s">
        <v>23</v>
      </c>
      <c r="H595" s="79" t="s">
        <v>1265</v>
      </c>
      <c r="I595" s="81">
        <v>3009380</v>
      </c>
      <c r="J595" s="81">
        <v>0</v>
      </c>
      <c r="K595" s="81">
        <v>240750</v>
      </c>
      <c r="L595" s="81">
        <v>3250130</v>
      </c>
      <c r="N595" s="94"/>
      <c r="O595" s="94"/>
    </row>
    <row r="596" spans="1:15" x14ac:dyDescent="0.25">
      <c r="A596" s="83" t="s">
        <v>11</v>
      </c>
      <c r="B596" s="83">
        <v>4</v>
      </c>
      <c r="C596" s="79" t="s">
        <v>1242</v>
      </c>
      <c r="D596" s="79" t="s">
        <v>1254</v>
      </c>
      <c r="E596" s="80">
        <v>46140</v>
      </c>
      <c r="F596" s="79" t="s">
        <v>432</v>
      </c>
      <c r="G596" s="28" t="s">
        <v>23</v>
      </c>
      <c r="H596" s="79" t="s">
        <v>1266</v>
      </c>
      <c r="I596" s="81">
        <v>1382040</v>
      </c>
      <c r="J596" s="81">
        <v>0</v>
      </c>
      <c r="K596" s="81">
        <v>110563</v>
      </c>
      <c r="L596" s="81">
        <v>1492603</v>
      </c>
      <c r="N596" s="94"/>
      <c r="O596" s="94"/>
    </row>
    <row r="597" spans="1:15" x14ac:dyDescent="0.25">
      <c r="A597" s="83" t="s">
        <v>11</v>
      </c>
      <c r="B597" s="83">
        <v>4</v>
      </c>
      <c r="C597" s="79" t="s">
        <v>1243</v>
      </c>
      <c r="D597" s="79" t="s">
        <v>1255</v>
      </c>
      <c r="E597" s="80">
        <v>46140</v>
      </c>
      <c r="F597" s="79" t="s">
        <v>426</v>
      </c>
      <c r="G597" s="28" t="s">
        <v>23</v>
      </c>
      <c r="H597" s="79" t="s">
        <v>1267</v>
      </c>
      <c r="I597" s="81">
        <v>1201778</v>
      </c>
      <c r="J597" s="81">
        <v>0</v>
      </c>
      <c r="K597" s="81">
        <v>96142</v>
      </c>
      <c r="L597" s="81">
        <v>1297920</v>
      </c>
      <c r="N597" s="94"/>
      <c r="O597" s="94"/>
    </row>
    <row r="598" spans="1:15" x14ac:dyDescent="0.25">
      <c r="A598" s="83" t="s">
        <v>11</v>
      </c>
      <c r="B598" s="83">
        <v>4</v>
      </c>
      <c r="C598" s="79" t="s">
        <v>1244</v>
      </c>
      <c r="D598" s="79" t="s">
        <v>1256</v>
      </c>
      <c r="E598" s="80">
        <v>46140</v>
      </c>
      <c r="F598" s="79" t="s">
        <v>395</v>
      </c>
      <c r="G598" s="28" t="s">
        <v>23</v>
      </c>
      <c r="H598" s="79" t="s">
        <v>1268</v>
      </c>
      <c r="I598" s="81">
        <v>1244386</v>
      </c>
      <c r="J598" s="81">
        <v>0</v>
      </c>
      <c r="K598" s="81">
        <v>99551</v>
      </c>
      <c r="L598" s="81">
        <v>1343937</v>
      </c>
      <c r="N598" s="94"/>
      <c r="O598" s="94"/>
    </row>
    <row r="599" spans="1:15" x14ac:dyDescent="0.25">
      <c r="A599" s="83" t="s">
        <v>11</v>
      </c>
      <c r="B599" s="83">
        <v>4</v>
      </c>
      <c r="C599" s="79" t="s">
        <v>1245</v>
      </c>
      <c r="D599" s="79" t="s">
        <v>1257</v>
      </c>
      <c r="E599" s="80">
        <v>46140</v>
      </c>
      <c r="F599" s="79" t="s">
        <v>414</v>
      </c>
      <c r="G599" s="28" t="s">
        <v>23</v>
      </c>
      <c r="H599" s="79" t="s">
        <v>1269</v>
      </c>
      <c r="I599" s="81">
        <v>2043336</v>
      </c>
      <c r="J599" s="81">
        <v>0</v>
      </c>
      <c r="K599" s="81">
        <v>163467</v>
      </c>
      <c r="L599" s="81">
        <v>2206803</v>
      </c>
      <c r="N599" s="94"/>
      <c r="O599" s="94"/>
    </row>
    <row r="600" spans="1:15" x14ac:dyDescent="0.25">
      <c r="A600" s="83" t="s">
        <v>11</v>
      </c>
      <c r="B600" s="83">
        <v>4</v>
      </c>
      <c r="C600" s="79" t="s">
        <v>1246</v>
      </c>
      <c r="D600" s="79" t="s">
        <v>1258</v>
      </c>
      <c r="E600" s="80">
        <v>46140</v>
      </c>
      <c r="F600" s="79" t="s">
        <v>436</v>
      </c>
      <c r="G600" s="28" t="s">
        <v>23</v>
      </c>
      <c r="H600" s="79" t="s">
        <v>1270</v>
      </c>
      <c r="I600" s="81">
        <v>1327878</v>
      </c>
      <c r="J600" s="81">
        <v>0</v>
      </c>
      <c r="K600" s="81">
        <v>106230</v>
      </c>
      <c r="L600" s="81">
        <v>1434108</v>
      </c>
      <c r="N600" s="94"/>
      <c r="O600" s="94"/>
    </row>
    <row r="601" spans="1:15" x14ac:dyDescent="0.25">
      <c r="A601" s="83" t="s">
        <v>11</v>
      </c>
      <c r="B601" s="83">
        <v>4</v>
      </c>
      <c r="C601" s="79" t="s">
        <v>1247</v>
      </c>
      <c r="D601" s="79" t="s">
        <v>1259</v>
      </c>
      <c r="E601" s="80">
        <v>46140</v>
      </c>
      <c r="F601" s="79" t="s">
        <v>411</v>
      </c>
      <c r="G601" s="28" t="s">
        <v>23</v>
      </c>
      <c r="H601" s="79" t="s">
        <v>1271</v>
      </c>
      <c r="I601" s="81">
        <v>1037195</v>
      </c>
      <c r="J601" s="81">
        <v>0</v>
      </c>
      <c r="K601" s="81">
        <v>82976</v>
      </c>
      <c r="L601" s="81">
        <v>1120171</v>
      </c>
      <c r="N601" s="94"/>
      <c r="O601" s="94"/>
    </row>
    <row r="602" spans="1:15" x14ac:dyDescent="0.25">
      <c r="A602" s="83" t="s">
        <v>11</v>
      </c>
      <c r="B602" s="83">
        <v>4</v>
      </c>
      <c r="C602" s="79" t="s">
        <v>1248</v>
      </c>
      <c r="D602" s="79" t="s">
        <v>1260</v>
      </c>
      <c r="E602" s="80">
        <v>46140</v>
      </c>
      <c r="F602" s="79" t="s">
        <v>422</v>
      </c>
      <c r="G602" s="28" t="s">
        <v>23</v>
      </c>
      <c r="H602" s="79" t="s">
        <v>1272</v>
      </c>
      <c r="I602" s="81">
        <v>1107130</v>
      </c>
      <c r="J602" s="81">
        <v>0</v>
      </c>
      <c r="K602" s="81">
        <v>88570</v>
      </c>
      <c r="L602" s="81">
        <v>1195700</v>
      </c>
      <c r="N602" s="94"/>
      <c r="O602" s="94"/>
    </row>
    <row r="603" spans="1:15" x14ac:dyDescent="0.25">
      <c r="A603" s="83" t="s">
        <v>12</v>
      </c>
      <c r="B603" s="83">
        <v>4</v>
      </c>
      <c r="C603" s="95" t="s">
        <v>1236</v>
      </c>
      <c r="E603" s="22">
        <v>46113</v>
      </c>
      <c r="F603" s="10" t="s">
        <v>413</v>
      </c>
      <c r="G603" s="28" t="s">
        <v>23</v>
      </c>
      <c r="H603" s="10" t="s">
        <v>360</v>
      </c>
      <c r="I603" s="23">
        <v>-52815</v>
      </c>
      <c r="K603" s="23">
        <v>-4225.2</v>
      </c>
      <c r="L603" s="23">
        <f>I603+K603</f>
        <v>-57040.2</v>
      </c>
      <c r="N603" s="94"/>
      <c r="O603" s="94"/>
    </row>
    <row r="604" spans="1:15" x14ac:dyDescent="0.25">
      <c r="A604" s="83" t="s">
        <v>12</v>
      </c>
      <c r="B604" s="83">
        <v>4</v>
      </c>
      <c r="C604" s="95" t="s">
        <v>1236</v>
      </c>
      <c r="E604" s="22">
        <v>46113</v>
      </c>
      <c r="F604" s="10" t="s">
        <v>406</v>
      </c>
      <c r="G604" s="28" t="s">
        <v>23</v>
      </c>
      <c r="H604" s="10" t="s">
        <v>369</v>
      </c>
      <c r="I604" s="23">
        <v>-106026</v>
      </c>
      <c r="K604" s="23">
        <v>-8482.08</v>
      </c>
      <c r="L604" s="23">
        <f t="shared" ref="L604:L667" si="7">I604+K604</f>
        <v>-114508.08</v>
      </c>
      <c r="N604" s="94"/>
      <c r="O604" s="94"/>
    </row>
    <row r="605" spans="1:15" x14ac:dyDescent="0.25">
      <c r="A605" s="83" t="s">
        <v>12</v>
      </c>
      <c r="B605" s="83">
        <v>4</v>
      </c>
      <c r="C605" s="95" t="s">
        <v>1236</v>
      </c>
      <c r="E605" s="22">
        <v>46113</v>
      </c>
      <c r="F605" s="10" t="s">
        <v>413</v>
      </c>
      <c r="G605" s="28" t="s">
        <v>23</v>
      </c>
      <c r="H605" s="10" t="s">
        <v>360</v>
      </c>
      <c r="I605" s="23">
        <v>-106026</v>
      </c>
      <c r="K605" s="23">
        <v>-8482.08</v>
      </c>
      <c r="L605" s="23">
        <f t="shared" si="7"/>
        <v>-114508.08</v>
      </c>
      <c r="N605" s="94"/>
      <c r="O605" s="94"/>
    </row>
    <row r="606" spans="1:15" x14ac:dyDescent="0.25">
      <c r="A606" s="83" t="s">
        <v>12</v>
      </c>
      <c r="B606" s="83">
        <v>4</v>
      </c>
      <c r="C606" s="95" t="s">
        <v>1236</v>
      </c>
      <c r="E606" s="22">
        <v>46113</v>
      </c>
      <c r="F606" s="10" t="s">
        <v>389</v>
      </c>
      <c r="G606" s="28" t="s">
        <v>23</v>
      </c>
      <c r="H606" s="10" t="s">
        <v>366</v>
      </c>
      <c r="I606" s="23">
        <v>-742182</v>
      </c>
      <c r="K606" s="23">
        <v>-59374.559999999998</v>
      </c>
      <c r="L606" s="23">
        <f t="shared" si="7"/>
        <v>-801556.56</v>
      </c>
      <c r="N606" s="94"/>
      <c r="O606" s="94"/>
    </row>
    <row r="607" spans="1:15" x14ac:dyDescent="0.25">
      <c r="A607" s="83" t="s">
        <v>12</v>
      </c>
      <c r="B607" s="83">
        <v>4</v>
      </c>
      <c r="C607" s="95" t="s">
        <v>1236</v>
      </c>
      <c r="E607" s="22">
        <v>46113</v>
      </c>
      <c r="F607" s="10" t="s">
        <v>415</v>
      </c>
      <c r="G607" s="28" t="s">
        <v>23</v>
      </c>
      <c r="H607" s="10" t="s">
        <v>356</v>
      </c>
      <c r="I607" s="23">
        <v>-318078</v>
      </c>
      <c r="K607" s="23">
        <v>-25446.240000000002</v>
      </c>
      <c r="L607" s="23">
        <f t="shared" si="7"/>
        <v>-343524.24</v>
      </c>
      <c r="N607" s="94"/>
      <c r="O607" s="94"/>
    </row>
    <row r="608" spans="1:15" x14ac:dyDescent="0.25">
      <c r="A608" s="83" t="s">
        <v>12</v>
      </c>
      <c r="B608" s="83">
        <v>4</v>
      </c>
      <c r="C608" s="95" t="s">
        <v>1236</v>
      </c>
      <c r="E608" s="22">
        <v>46113</v>
      </c>
      <c r="F608" s="10" t="s">
        <v>389</v>
      </c>
      <c r="G608" s="28" t="s">
        <v>23</v>
      </c>
      <c r="H608" s="10" t="s">
        <v>366</v>
      </c>
      <c r="I608" s="23">
        <v>-143019</v>
      </c>
      <c r="K608" s="23">
        <v>-11441.52</v>
      </c>
      <c r="L608" s="23">
        <f t="shared" si="7"/>
        <v>-154460.51999999999</v>
      </c>
      <c r="N608" s="94"/>
      <c r="O608" s="94"/>
    </row>
    <row r="609" spans="1:15" x14ac:dyDescent="0.25">
      <c r="A609" s="83" t="s">
        <v>12</v>
      </c>
      <c r="B609" s="83">
        <v>4</v>
      </c>
      <c r="C609" s="95" t="s">
        <v>1236</v>
      </c>
      <c r="E609" s="22">
        <v>46113</v>
      </c>
      <c r="F609" s="10" t="s">
        <v>406</v>
      </c>
      <c r="G609" s="28" t="s">
        <v>23</v>
      </c>
      <c r="H609" s="10" t="s">
        <v>369</v>
      </c>
      <c r="I609" s="23">
        <v>-202826</v>
      </c>
      <c r="K609" s="23">
        <v>-16226.08</v>
      </c>
      <c r="L609" s="23">
        <f t="shared" si="7"/>
        <v>-219052.08</v>
      </c>
      <c r="N609" s="94"/>
      <c r="O609" s="94"/>
    </row>
    <row r="610" spans="1:15" x14ac:dyDescent="0.25">
      <c r="A610" s="83" t="s">
        <v>12</v>
      </c>
      <c r="B610" s="83">
        <v>4</v>
      </c>
      <c r="C610" s="95" t="s">
        <v>1236</v>
      </c>
      <c r="E610" s="22">
        <v>46114</v>
      </c>
      <c r="F610" s="10" t="s">
        <v>408</v>
      </c>
      <c r="G610" s="28" t="s">
        <v>23</v>
      </c>
      <c r="H610" s="10" t="s">
        <v>454</v>
      </c>
      <c r="I610" s="23">
        <v>-113113</v>
      </c>
      <c r="K610" s="23">
        <v>-9049.0400000000009</v>
      </c>
      <c r="L610" s="23">
        <f t="shared" si="7"/>
        <v>-122162.04000000001</v>
      </c>
      <c r="N610" s="94"/>
      <c r="O610" s="94"/>
    </row>
    <row r="611" spans="1:15" x14ac:dyDescent="0.25">
      <c r="A611" s="83" t="s">
        <v>12</v>
      </c>
      <c r="B611" s="83">
        <v>4</v>
      </c>
      <c r="C611" s="95" t="s">
        <v>1236</v>
      </c>
      <c r="E611" s="22">
        <v>46114</v>
      </c>
      <c r="F611" s="10" t="s">
        <v>386</v>
      </c>
      <c r="G611" s="28" t="s">
        <v>23</v>
      </c>
      <c r="H611" s="10" t="s">
        <v>379</v>
      </c>
      <c r="I611" s="23">
        <v>-99702</v>
      </c>
      <c r="K611" s="23">
        <v>-7976.16</v>
      </c>
      <c r="L611" s="23">
        <f t="shared" si="7"/>
        <v>-107678.16</v>
      </c>
      <c r="N611" s="94"/>
      <c r="O611" s="94"/>
    </row>
    <row r="612" spans="1:15" x14ac:dyDescent="0.25">
      <c r="A612" s="83" t="s">
        <v>12</v>
      </c>
      <c r="B612" s="83">
        <v>4</v>
      </c>
      <c r="C612" s="95" t="s">
        <v>1236</v>
      </c>
      <c r="E612" s="22">
        <v>46114</v>
      </c>
      <c r="F612" s="10" t="s">
        <v>408</v>
      </c>
      <c r="G612" s="28" t="s">
        <v>23</v>
      </c>
      <c r="H612" s="10" t="s">
        <v>454</v>
      </c>
      <c r="I612" s="23">
        <v>-110780</v>
      </c>
      <c r="K612" s="23">
        <v>-8862.4</v>
      </c>
      <c r="L612" s="23">
        <f t="shared" si="7"/>
        <v>-119642.4</v>
      </c>
      <c r="N612" s="94"/>
      <c r="O612" s="94"/>
    </row>
    <row r="613" spans="1:15" x14ac:dyDescent="0.25">
      <c r="A613" s="83" t="s">
        <v>12</v>
      </c>
      <c r="B613" s="83">
        <v>4</v>
      </c>
      <c r="C613" s="95" t="s">
        <v>1236</v>
      </c>
      <c r="E613" s="22">
        <v>46114</v>
      </c>
      <c r="F613" s="10" t="s">
        <v>408</v>
      </c>
      <c r="G613" s="28" t="s">
        <v>23</v>
      </c>
      <c r="H613" s="10" t="s">
        <v>454</v>
      </c>
      <c r="I613" s="23">
        <v>-106026</v>
      </c>
      <c r="K613" s="23">
        <v>-8482.08</v>
      </c>
      <c r="L613" s="23">
        <f t="shared" si="7"/>
        <v>-114508.08</v>
      </c>
      <c r="N613" s="94"/>
      <c r="O613" s="94"/>
    </row>
    <row r="614" spans="1:15" x14ac:dyDescent="0.25">
      <c r="A614" s="83" t="s">
        <v>12</v>
      </c>
      <c r="B614" s="83">
        <v>4</v>
      </c>
      <c r="C614" s="95" t="s">
        <v>1236</v>
      </c>
      <c r="E614" s="22">
        <v>46114</v>
      </c>
      <c r="F614" s="10" t="s">
        <v>396</v>
      </c>
      <c r="G614" s="28" t="s">
        <v>23</v>
      </c>
      <c r="H614" s="10" t="s">
        <v>344</v>
      </c>
      <c r="I614" s="23">
        <v>-212052</v>
      </c>
      <c r="K614" s="23">
        <v>-16964.16</v>
      </c>
      <c r="L614" s="23">
        <f t="shared" si="7"/>
        <v>-229016.16</v>
      </c>
      <c r="N614" s="94"/>
      <c r="O614" s="94"/>
    </row>
    <row r="615" spans="1:15" x14ac:dyDescent="0.25">
      <c r="A615" s="83" t="s">
        <v>12</v>
      </c>
      <c r="B615" s="83">
        <v>4</v>
      </c>
      <c r="C615" s="95" t="s">
        <v>1236</v>
      </c>
      <c r="E615" s="22">
        <v>46114</v>
      </c>
      <c r="F615" s="10" t="s">
        <v>394</v>
      </c>
      <c r="G615" s="28" t="s">
        <v>23</v>
      </c>
      <c r="H615" s="10" t="s">
        <v>348</v>
      </c>
      <c r="I615" s="23">
        <v>-212052</v>
      </c>
      <c r="K615" s="23">
        <v>-16964.16</v>
      </c>
      <c r="L615" s="23">
        <f t="shared" si="7"/>
        <v>-229016.16</v>
      </c>
      <c r="N615" s="94"/>
      <c r="O615" s="94"/>
    </row>
    <row r="616" spans="1:15" x14ac:dyDescent="0.25">
      <c r="A616" s="83" t="s">
        <v>12</v>
      </c>
      <c r="B616" s="83">
        <v>4</v>
      </c>
      <c r="C616" s="95" t="s">
        <v>1236</v>
      </c>
      <c r="E616" s="22">
        <v>46114</v>
      </c>
      <c r="F616" s="10" t="s">
        <v>386</v>
      </c>
      <c r="G616" s="28" t="s">
        <v>23</v>
      </c>
      <c r="H616" s="10" t="s">
        <v>379</v>
      </c>
      <c r="I616" s="23">
        <v>-143019</v>
      </c>
      <c r="K616" s="23">
        <v>-11441.52</v>
      </c>
      <c r="L616" s="23">
        <f t="shared" si="7"/>
        <v>-154460.51999999999</v>
      </c>
      <c r="N616" s="94"/>
      <c r="O616" s="94"/>
    </row>
    <row r="617" spans="1:15" x14ac:dyDescent="0.25">
      <c r="A617" s="83" t="s">
        <v>12</v>
      </c>
      <c r="B617" s="83">
        <v>4</v>
      </c>
      <c r="C617" s="95" t="s">
        <v>1236</v>
      </c>
      <c r="E617" s="22">
        <v>46114</v>
      </c>
      <c r="F617" s="10" t="s">
        <v>408</v>
      </c>
      <c r="G617" s="28" t="s">
        <v>23</v>
      </c>
      <c r="H617" s="10" t="s">
        <v>454</v>
      </c>
      <c r="I617" s="23">
        <v>-101413</v>
      </c>
      <c r="K617" s="23">
        <v>-8113.04</v>
      </c>
      <c r="L617" s="23">
        <f t="shared" si="7"/>
        <v>-109526.04</v>
      </c>
      <c r="N617" s="94"/>
      <c r="O617" s="94"/>
    </row>
    <row r="618" spans="1:15" x14ac:dyDescent="0.25">
      <c r="A618" s="83" t="s">
        <v>12</v>
      </c>
      <c r="B618" s="83">
        <v>4</v>
      </c>
      <c r="C618" s="95" t="s">
        <v>1236</v>
      </c>
      <c r="E618" s="22">
        <v>46115</v>
      </c>
      <c r="F618" s="10" t="s">
        <v>392</v>
      </c>
      <c r="G618" s="28" t="s">
        <v>23</v>
      </c>
      <c r="H618" s="10" t="s">
        <v>358</v>
      </c>
      <c r="I618" s="23">
        <v>-110780</v>
      </c>
      <c r="K618" s="23">
        <v>-8862.4</v>
      </c>
      <c r="L618" s="23">
        <f t="shared" si="7"/>
        <v>-119642.4</v>
      </c>
      <c r="N618" s="94"/>
      <c r="O618" s="94"/>
    </row>
    <row r="619" spans="1:15" x14ac:dyDescent="0.25">
      <c r="A619" s="83" t="s">
        <v>12</v>
      </c>
      <c r="B619" s="83">
        <v>4</v>
      </c>
      <c r="C619" s="95" t="s">
        <v>1236</v>
      </c>
      <c r="E619" s="22">
        <v>46115</v>
      </c>
      <c r="F619" s="10" t="s">
        <v>427</v>
      </c>
      <c r="G619" s="28" t="s">
        <v>23</v>
      </c>
      <c r="H619" s="10" t="s">
        <v>345</v>
      </c>
      <c r="I619" s="23">
        <v>-443120</v>
      </c>
      <c r="K619" s="23">
        <v>-35449.599999999999</v>
      </c>
      <c r="L619" s="23">
        <f t="shared" si="7"/>
        <v>-478569.6</v>
      </c>
      <c r="N619" s="94"/>
      <c r="O619" s="94"/>
    </row>
    <row r="620" spans="1:15" x14ac:dyDescent="0.25">
      <c r="A620" s="83" t="s">
        <v>12</v>
      </c>
      <c r="B620" s="83">
        <v>4</v>
      </c>
      <c r="C620" s="95" t="s">
        <v>1236</v>
      </c>
      <c r="E620" s="22">
        <v>46115</v>
      </c>
      <c r="F620" s="10" t="s">
        <v>395</v>
      </c>
      <c r="G620" s="28" t="s">
        <v>23</v>
      </c>
      <c r="H620" s="10" t="s">
        <v>346</v>
      </c>
      <c r="I620" s="23">
        <v>-218500</v>
      </c>
      <c r="K620" s="23">
        <v>-17480</v>
      </c>
      <c r="L620" s="23">
        <f t="shared" si="7"/>
        <v>-235980</v>
      </c>
      <c r="N620" s="94"/>
      <c r="O620" s="94"/>
    </row>
    <row r="621" spans="1:15" x14ac:dyDescent="0.25">
      <c r="A621" s="83" t="s">
        <v>12</v>
      </c>
      <c r="B621" s="83">
        <v>4</v>
      </c>
      <c r="C621" s="95" t="s">
        <v>1236</v>
      </c>
      <c r="E621" s="22">
        <v>46115</v>
      </c>
      <c r="F621" s="10" t="s">
        <v>407</v>
      </c>
      <c r="G621" s="28" t="s">
        <v>23</v>
      </c>
      <c r="H621" s="10" t="s">
        <v>374</v>
      </c>
      <c r="I621" s="23">
        <v>-131100</v>
      </c>
      <c r="K621" s="23">
        <v>-10488</v>
      </c>
      <c r="L621" s="23">
        <f t="shared" si="7"/>
        <v>-141588</v>
      </c>
      <c r="N621" s="94"/>
      <c r="O621" s="94"/>
    </row>
    <row r="622" spans="1:15" x14ac:dyDescent="0.25">
      <c r="A622" s="83" t="s">
        <v>12</v>
      </c>
      <c r="B622" s="83">
        <v>4</v>
      </c>
      <c r="C622" s="95" t="s">
        <v>1236</v>
      </c>
      <c r="E622" s="22">
        <v>46115</v>
      </c>
      <c r="F622" s="10" t="s">
        <v>392</v>
      </c>
      <c r="G622" s="28" t="s">
        <v>23</v>
      </c>
      <c r="H622" s="10" t="s">
        <v>358</v>
      </c>
      <c r="I622" s="23">
        <v>-636156</v>
      </c>
      <c r="K622" s="23">
        <v>-50892.480000000003</v>
      </c>
      <c r="L622" s="23">
        <f t="shared" si="7"/>
        <v>-687048.48</v>
      </c>
      <c r="N622" s="94"/>
      <c r="O622" s="94"/>
    </row>
    <row r="623" spans="1:15" x14ac:dyDescent="0.25">
      <c r="A623" s="83" t="s">
        <v>12</v>
      </c>
      <c r="B623" s="83">
        <v>4</v>
      </c>
      <c r="C623" s="95" t="s">
        <v>1236</v>
      </c>
      <c r="E623" s="22">
        <v>46115</v>
      </c>
      <c r="F623" s="10" t="s">
        <v>395</v>
      </c>
      <c r="G623" s="28" t="s">
        <v>23</v>
      </c>
      <c r="H623" s="10" t="s">
        <v>346</v>
      </c>
      <c r="I623" s="23">
        <v>-106026</v>
      </c>
      <c r="K623" s="23">
        <v>-8482.08</v>
      </c>
      <c r="L623" s="23">
        <f t="shared" si="7"/>
        <v>-114508.08</v>
      </c>
      <c r="N623" s="94"/>
      <c r="O623" s="94"/>
    </row>
    <row r="624" spans="1:15" x14ac:dyDescent="0.25">
      <c r="A624" s="83" t="s">
        <v>12</v>
      </c>
      <c r="B624" s="83">
        <v>4</v>
      </c>
      <c r="C624" s="95" t="s">
        <v>1236</v>
      </c>
      <c r="E624" s="22">
        <v>46115</v>
      </c>
      <c r="F624" s="10" t="s">
        <v>391</v>
      </c>
      <c r="G624" s="28" t="s">
        <v>23</v>
      </c>
      <c r="H624" s="10" t="s">
        <v>377</v>
      </c>
      <c r="I624" s="23">
        <v>-530130</v>
      </c>
      <c r="K624" s="23">
        <v>-42410.400000000001</v>
      </c>
      <c r="L624" s="23">
        <f t="shared" si="7"/>
        <v>-572540.4</v>
      </c>
      <c r="N624" s="94"/>
      <c r="O624" s="94"/>
    </row>
    <row r="625" spans="1:15" x14ac:dyDescent="0.25">
      <c r="A625" s="83" t="s">
        <v>12</v>
      </c>
      <c r="B625" s="83">
        <v>4</v>
      </c>
      <c r="C625" s="95" t="s">
        <v>1236</v>
      </c>
      <c r="E625" s="22">
        <v>46115</v>
      </c>
      <c r="F625" s="10" t="s">
        <v>391</v>
      </c>
      <c r="G625" s="28" t="s">
        <v>23</v>
      </c>
      <c r="H625" s="10" t="s">
        <v>377</v>
      </c>
      <c r="I625" s="23">
        <v>-318078</v>
      </c>
      <c r="K625" s="23">
        <v>-25446.240000000002</v>
      </c>
      <c r="L625" s="23">
        <f t="shared" si="7"/>
        <v>-343524.24</v>
      </c>
      <c r="N625" s="94"/>
      <c r="O625" s="94"/>
    </row>
    <row r="626" spans="1:15" x14ac:dyDescent="0.25">
      <c r="A626" s="83" t="s">
        <v>12</v>
      </c>
      <c r="B626" s="83">
        <v>4</v>
      </c>
      <c r="C626" s="95" t="s">
        <v>1236</v>
      </c>
      <c r="E626" s="22">
        <v>46115</v>
      </c>
      <c r="F626" s="10" t="s">
        <v>392</v>
      </c>
      <c r="G626" s="28" t="s">
        <v>23</v>
      </c>
      <c r="H626" s="10" t="s">
        <v>358</v>
      </c>
      <c r="I626" s="23">
        <v>-47673</v>
      </c>
      <c r="K626" s="23">
        <v>-3813.84</v>
      </c>
      <c r="L626" s="23">
        <f t="shared" si="7"/>
        <v>-51486.84</v>
      </c>
      <c r="N626" s="94"/>
      <c r="O626" s="94"/>
    </row>
    <row r="627" spans="1:15" x14ac:dyDescent="0.25">
      <c r="A627" s="83" t="s">
        <v>12</v>
      </c>
      <c r="B627" s="83">
        <v>4</v>
      </c>
      <c r="C627" s="95" t="s">
        <v>1236</v>
      </c>
      <c r="E627" s="22">
        <v>46115</v>
      </c>
      <c r="F627" s="10" t="s">
        <v>392</v>
      </c>
      <c r="G627" s="28" t="s">
        <v>23</v>
      </c>
      <c r="H627" s="10" t="s">
        <v>358</v>
      </c>
      <c r="I627" s="23">
        <v>-202826</v>
      </c>
      <c r="K627" s="23">
        <v>-16226.08</v>
      </c>
      <c r="L627" s="23">
        <f t="shared" si="7"/>
        <v>-219052.08</v>
      </c>
      <c r="N627" s="94"/>
      <c r="O627" s="94"/>
    </row>
    <row r="628" spans="1:15" x14ac:dyDescent="0.25">
      <c r="A628" s="83" t="s">
        <v>12</v>
      </c>
      <c r="B628" s="83">
        <v>4</v>
      </c>
      <c r="C628" s="95" t="s">
        <v>1236</v>
      </c>
      <c r="E628" s="22">
        <v>46116</v>
      </c>
      <c r="F628" s="10" t="s">
        <v>1233</v>
      </c>
      <c r="G628" s="28" t="s">
        <v>23</v>
      </c>
      <c r="H628" s="10" t="s">
        <v>381</v>
      </c>
      <c r="I628" s="23">
        <v>-226226</v>
      </c>
      <c r="K628" s="23">
        <v>-18098.080000000002</v>
      </c>
      <c r="L628" s="23">
        <f t="shared" si="7"/>
        <v>-244324.08000000002</v>
      </c>
      <c r="N628" s="94"/>
      <c r="O628" s="94"/>
    </row>
    <row r="629" spans="1:15" x14ac:dyDescent="0.25">
      <c r="A629" s="83" t="s">
        <v>12</v>
      </c>
      <c r="B629" s="83">
        <v>4</v>
      </c>
      <c r="C629" s="95" t="s">
        <v>1236</v>
      </c>
      <c r="E629" s="22">
        <v>46116</v>
      </c>
      <c r="F629" s="10" t="s">
        <v>1233</v>
      </c>
      <c r="G629" s="28" t="s">
        <v>23</v>
      </c>
      <c r="H629" s="10" t="s">
        <v>381</v>
      </c>
      <c r="I629" s="23">
        <v>-99702</v>
      </c>
      <c r="K629" s="23">
        <v>-7976.16</v>
      </c>
      <c r="L629" s="23">
        <f t="shared" si="7"/>
        <v>-107678.16</v>
      </c>
      <c r="N629" s="94"/>
      <c r="O629" s="94"/>
    </row>
    <row r="630" spans="1:15" x14ac:dyDescent="0.25">
      <c r="A630" s="83" t="s">
        <v>12</v>
      </c>
      <c r="B630" s="83">
        <v>4</v>
      </c>
      <c r="C630" s="95" t="s">
        <v>1236</v>
      </c>
      <c r="E630" s="22">
        <v>46116</v>
      </c>
      <c r="F630" s="10" t="s">
        <v>401</v>
      </c>
      <c r="G630" s="28" t="s">
        <v>23</v>
      </c>
      <c r="H630" s="10" t="s">
        <v>373</v>
      </c>
      <c r="I630" s="23">
        <v>-299106</v>
      </c>
      <c r="K630" s="23">
        <v>-23928.48</v>
      </c>
      <c r="L630" s="23">
        <f t="shared" si="7"/>
        <v>-323034.48</v>
      </c>
      <c r="N630" s="94"/>
      <c r="O630" s="94"/>
    </row>
    <row r="631" spans="1:15" x14ac:dyDescent="0.25">
      <c r="A631" s="83" t="s">
        <v>12</v>
      </c>
      <c r="B631" s="83">
        <v>4</v>
      </c>
      <c r="C631" s="95" t="s">
        <v>1236</v>
      </c>
      <c r="E631" s="22">
        <v>46116</v>
      </c>
      <c r="F631" s="10" t="s">
        <v>423</v>
      </c>
      <c r="G631" s="28" t="s">
        <v>23</v>
      </c>
      <c r="H631" s="10" t="s">
        <v>463</v>
      </c>
      <c r="I631" s="23">
        <v>-131100</v>
      </c>
      <c r="K631" s="23">
        <v>-10488</v>
      </c>
      <c r="L631" s="23">
        <f t="shared" si="7"/>
        <v>-141588</v>
      </c>
      <c r="N631" s="94"/>
      <c r="O631" s="94"/>
    </row>
    <row r="632" spans="1:15" x14ac:dyDescent="0.25">
      <c r="A632" s="83" t="s">
        <v>12</v>
      </c>
      <c r="B632" s="83">
        <v>4</v>
      </c>
      <c r="C632" s="95" t="s">
        <v>1236</v>
      </c>
      <c r="E632" s="22">
        <v>46116</v>
      </c>
      <c r="F632" s="10" t="s">
        <v>1233</v>
      </c>
      <c r="G632" s="28" t="s">
        <v>23</v>
      </c>
      <c r="H632" s="10" t="s">
        <v>381</v>
      </c>
      <c r="I632" s="23">
        <v>-188349</v>
      </c>
      <c r="K632" s="23">
        <v>-15067.92</v>
      </c>
      <c r="L632" s="23">
        <f t="shared" si="7"/>
        <v>-203416.92</v>
      </c>
      <c r="N632" s="94"/>
      <c r="O632" s="94"/>
    </row>
    <row r="633" spans="1:15" x14ac:dyDescent="0.25">
      <c r="A633" s="83" t="s">
        <v>12</v>
      </c>
      <c r="B633" s="83">
        <v>4</v>
      </c>
      <c r="C633" s="95" t="s">
        <v>1236</v>
      </c>
      <c r="E633" s="22">
        <v>46116</v>
      </c>
      <c r="F633" s="10" t="s">
        <v>387</v>
      </c>
      <c r="G633" s="28" t="s">
        <v>23</v>
      </c>
      <c r="H633" s="10" t="s">
        <v>371</v>
      </c>
      <c r="I633" s="23">
        <v>-318078</v>
      </c>
      <c r="K633" s="23">
        <v>-25446.240000000002</v>
      </c>
      <c r="L633" s="23">
        <f t="shared" si="7"/>
        <v>-343524.24</v>
      </c>
      <c r="N633" s="94"/>
      <c r="O633" s="94"/>
    </row>
    <row r="634" spans="1:15" x14ac:dyDescent="0.25">
      <c r="A634" s="83" t="s">
        <v>12</v>
      </c>
      <c r="B634" s="83">
        <v>4</v>
      </c>
      <c r="C634" s="95" t="s">
        <v>1236</v>
      </c>
      <c r="E634" s="22">
        <v>46116</v>
      </c>
      <c r="F634" s="10" t="s">
        <v>1233</v>
      </c>
      <c r="G634" s="28" t="s">
        <v>23</v>
      </c>
      <c r="H634" s="10" t="s">
        <v>381</v>
      </c>
      <c r="I634" s="23">
        <v>-424104</v>
      </c>
      <c r="K634" s="23">
        <v>-33928.32</v>
      </c>
      <c r="L634" s="23">
        <f t="shared" si="7"/>
        <v>-458032.32</v>
      </c>
      <c r="N634" s="94"/>
      <c r="O634" s="94"/>
    </row>
    <row r="635" spans="1:15" x14ac:dyDescent="0.25">
      <c r="A635" s="83" t="s">
        <v>12</v>
      </c>
      <c r="B635" s="83">
        <v>4</v>
      </c>
      <c r="C635" s="95" t="s">
        <v>1236</v>
      </c>
      <c r="E635" s="22">
        <v>46116</v>
      </c>
      <c r="F635" s="10" t="s">
        <v>406</v>
      </c>
      <c r="G635" s="28" t="s">
        <v>23</v>
      </c>
      <c r="H635" s="10" t="s">
        <v>369</v>
      </c>
      <c r="I635" s="23">
        <v>-212052</v>
      </c>
      <c r="K635" s="23">
        <v>-16964.16</v>
      </c>
      <c r="L635" s="23">
        <f t="shared" si="7"/>
        <v>-229016.16</v>
      </c>
      <c r="N635" s="94"/>
      <c r="O635" s="94"/>
    </row>
    <row r="636" spans="1:15" x14ac:dyDescent="0.25">
      <c r="A636" s="83" t="s">
        <v>12</v>
      </c>
      <c r="B636" s="83">
        <v>4</v>
      </c>
      <c r="C636" s="95" t="s">
        <v>1236</v>
      </c>
      <c r="E636" s="22">
        <v>46116</v>
      </c>
      <c r="F636" s="10" t="s">
        <v>423</v>
      </c>
      <c r="G636" s="28" t="s">
        <v>23</v>
      </c>
      <c r="H636" s="10" t="s">
        <v>463</v>
      </c>
      <c r="I636" s="23">
        <v>-143019</v>
      </c>
      <c r="K636" s="23">
        <v>-11441.52</v>
      </c>
      <c r="L636" s="23">
        <f t="shared" si="7"/>
        <v>-154460.51999999999</v>
      </c>
      <c r="N636" s="94"/>
      <c r="O636" s="94"/>
    </row>
    <row r="637" spans="1:15" x14ac:dyDescent="0.25">
      <c r="A637" s="83" t="s">
        <v>12</v>
      </c>
      <c r="B637" s="83">
        <v>4</v>
      </c>
      <c r="C637" s="95" t="s">
        <v>1236</v>
      </c>
      <c r="E637" s="22">
        <v>46116</v>
      </c>
      <c r="F637" s="10" t="s">
        <v>1233</v>
      </c>
      <c r="G637" s="28" t="s">
        <v>23</v>
      </c>
      <c r="H637" s="10" t="s">
        <v>381</v>
      </c>
      <c r="I637" s="23">
        <v>-202826</v>
      </c>
      <c r="K637" s="23">
        <v>-16226.08</v>
      </c>
      <c r="L637" s="23">
        <f t="shared" si="7"/>
        <v>-219052.08</v>
      </c>
      <c r="N637" s="94"/>
      <c r="O637" s="94"/>
    </row>
    <row r="638" spans="1:15" x14ac:dyDescent="0.25">
      <c r="A638" s="83" t="s">
        <v>12</v>
      </c>
      <c r="B638" s="83">
        <v>4</v>
      </c>
      <c r="C638" s="95" t="s">
        <v>1236</v>
      </c>
      <c r="E638" s="22">
        <v>46117</v>
      </c>
      <c r="F638" s="10" t="s">
        <v>421</v>
      </c>
      <c r="G638" s="28" t="s">
        <v>23</v>
      </c>
      <c r="H638" s="10" t="s">
        <v>384</v>
      </c>
      <c r="I638" s="23">
        <v>-948211</v>
      </c>
      <c r="K638" s="23">
        <v>-75856.88</v>
      </c>
      <c r="L638" s="23">
        <f t="shared" si="7"/>
        <v>-1024067.88</v>
      </c>
      <c r="N638" s="94"/>
      <c r="O638" s="94"/>
    </row>
    <row r="639" spans="1:15" x14ac:dyDescent="0.25">
      <c r="A639" s="83" t="s">
        <v>12</v>
      </c>
      <c r="B639" s="83">
        <v>4</v>
      </c>
      <c r="C639" s="95" t="s">
        <v>1236</v>
      </c>
      <c r="E639" s="22">
        <v>46118</v>
      </c>
      <c r="F639" s="10" t="s">
        <v>419</v>
      </c>
      <c r="G639" s="28" t="s">
        <v>23</v>
      </c>
      <c r="H639" s="10" t="s">
        <v>382</v>
      </c>
      <c r="I639" s="23">
        <v>-226226</v>
      </c>
      <c r="K639" s="23">
        <v>-18098.080000000002</v>
      </c>
      <c r="L639" s="23">
        <f t="shared" si="7"/>
        <v>-244324.08000000002</v>
      </c>
      <c r="N639" s="94"/>
      <c r="O639" s="94"/>
    </row>
    <row r="640" spans="1:15" x14ac:dyDescent="0.25">
      <c r="A640" s="83" t="s">
        <v>12</v>
      </c>
      <c r="B640" s="83">
        <v>4</v>
      </c>
      <c r="C640" s="95" t="s">
        <v>1236</v>
      </c>
      <c r="E640" s="22">
        <v>46118</v>
      </c>
      <c r="F640" s="10" t="s">
        <v>424</v>
      </c>
      <c r="G640" s="28" t="s">
        <v>23</v>
      </c>
      <c r="H640" s="10" t="s">
        <v>364</v>
      </c>
      <c r="I640" s="23">
        <v>-105630</v>
      </c>
      <c r="K640" s="23">
        <v>-8450.4</v>
      </c>
      <c r="L640" s="23">
        <f t="shared" si="7"/>
        <v>-114080.4</v>
      </c>
      <c r="N640" s="94"/>
      <c r="O640" s="94"/>
    </row>
    <row r="641" spans="1:15" x14ac:dyDescent="0.25">
      <c r="A641" s="83" t="s">
        <v>12</v>
      </c>
      <c r="B641" s="83">
        <v>4</v>
      </c>
      <c r="C641" s="95" t="s">
        <v>1236</v>
      </c>
      <c r="E641" s="22">
        <v>46118</v>
      </c>
      <c r="F641" s="10" t="s">
        <v>419</v>
      </c>
      <c r="G641" s="28" t="s">
        <v>23</v>
      </c>
      <c r="H641" s="10" t="s">
        <v>382</v>
      </c>
      <c r="I641" s="23">
        <v>-110780</v>
      </c>
      <c r="K641" s="23">
        <v>-8862.4</v>
      </c>
      <c r="L641" s="23">
        <f t="shared" si="7"/>
        <v>-119642.4</v>
      </c>
      <c r="N641" s="94"/>
      <c r="O641" s="94"/>
    </row>
    <row r="642" spans="1:15" x14ac:dyDescent="0.25">
      <c r="A642" s="83" t="s">
        <v>12</v>
      </c>
      <c r="B642" s="83">
        <v>4</v>
      </c>
      <c r="C642" s="95" t="s">
        <v>1236</v>
      </c>
      <c r="E642" s="22">
        <v>46118</v>
      </c>
      <c r="F642" s="10" t="s">
        <v>398</v>
      </c>
      <c r="G642" s="28" t="s">
        <v>23</v>
      </c>
      <c r="H642" s="10" t="s">
        <v>370</v>
      </c>
      <c r="I642" s="23">
        <v>-221560</v>
      </c>
      <c r="K642" s="23">
        <v>-17724.8</v>
      </c>
      <c r="L642" s="23">
        <f t="shared" si="7"/>
        <v>-239284.8</v>
      </c>
      <c r="N642" s="94"/>
      <c r="O642" s="94"/>
    </row>
    <row r="643" spans="1:15" x14ac:dyDescent="0.25">
      <c r="A643" s="83" t="s">
        <v>12</v>
      </c>
      <c r="B643" s="83">
        <v>4</v>
      </c>
      <c r="C643" s="95" t="s">
        <v>1236</v>
      </c>
      <c r="E643" s="22">
        <v>46118</v>
      </c>
      <c r="F643" s="10" t="s">
        <v>398</v>
      </c>
      <c r="G643" s="28" t="s">
        <v>23</v>
      </c>
      <c r="H643" s="10" t="s">
        <v>370</v>
      </c>
      <c r="I643" s="23">
        <v>-262200</v>
      </c>
      <c r="K643" s="23">
        <v>-20976</v>
      </c>
      <c r="L643" s="23">
        <f t="shared" si="7"/>
        <v>-283176</v>
      </c>
      <c r="N643" s="94"/>
      <c r="O643" s="94"/>
    </row>
    <row r="644" spans="1:15" x14ac:dyDescent="0.25">
      <c r="A644" s="83" t="s">
        <v>12</v>
      </c>
      <c r="B644" s="83">
        <v>4</v>
      </c>
      <c r="C644" s="95" t="s">
        <v>1236</v>
      </c>
      <c r="E644" s="22">
        <v>46118</v>
      </c>
      <c r="F644" s="10" t="s">
        <v>415</v>
      </c>
      <c r="G644" s="28" t="s">
        <v>23</v>
      </c>
      <c r="H644" s="10" t="s">
        <v>356</v>
      </c>
      <c r="I644" s="23">
        <v>-69759</v>
      </c>
      <c r="K644" s="23">
        <v>-5580.72</v>
      </c>
      <c r="L644" s="23">
        <f t="shared" si="7"/>
        <v>-75339.72</v>
      </c>
      <c r="N644" s="94"/>
      <c r="O644" s="94"/>
    </row>
    <row r="645" spans="1:15" x14ac:dyDescent="0.25">
      <c r="A645" s="83" t="s">
        <v>12</v>
      </c>
      <c r="B645" s="83">
        <v>4</v>
      </c>
      <c r="C645" s="95" t="s">
        <v>1236</v>
      </c>
      <c r="E645" s="22">
        <v>46118</v>
      </c>
      <c r="F645" s="10" t="s">
        <v>398</v>
      </c>
      <c r="G645" s="28" t="s">
        <v>23</v>
      </c>
      <c r="H645" s="10" t="s">
        <v>370</v>
      </c>
      <c r="I645" s="23">
        <v>-848208</v>
      </c>
      <c r="K645" s="23">
        <v>-67856.639999999999</v>
      </c>
      <c r="L645" s="23">
        <f t="shared" si="7"/>
        <v>-916064.64</v>
      </c>
      <c r="N645" s="94"/>
      <c r="O645" s="94"/>
    </row>
    <row r="646" spans="1:15" x14ac:dyDescent="0.25">
      <c r="A646" s="83" t="s">
        <v>12</v>
      </c>
      <c r="B646" s="83">
        <v>4</v>
      </c>
      <c r="C646" s="95" t="s">
        <v>1236</v>
      </c>
      <c r="E646" s="22">
        <v>46118</v>
      </c>
      <c r="F646" s="10" t="s">
        <v>419</v>
      </c>
      <c r="G646" s="28" t="s">
        <v>23</v>
      </c>
      <c r="H646" s="10" t="s">
        <v>382</v>
      </c>
      <c r="I646" s="23">
        <v>-603407</v>
      </c>
      <c r="K646" s="23">
        <v>-48272.56</v>
      </c>
      <c r="L646" s="23">
        <f t="shared" si="7"/>
        <v>-651679.56000000006</v>
      </c>
      <c r="N646" s="94"/>
      <c r="O646" s="94"/>
    </row>
    <row r="647" spans="1:15" x14ac:dyDescent="0.25">
      <c r="A647" s="83" t="s">
        <v>12</v>
      </c>
      <c r="B647" s="83">
        <v>4</v>
      </c>
      <c r="C647" s="95" t="s">
        <v>1236</v>
      </c>
      <c r="E647" s="22">
        <v>46119</v>
      </c>
      <c r="F647" s="10" t="s">
        <v>434</v>
      </c>
      <c r="G647" s="28" t="s">
        <v>23</v>
      </c>
      <c r="H647" s="10" t="s">
        <v>1234</v>
      </c>
      <c r="I647" s="23">
        <v>-69759</v>
      </c>
      <c r="K647" s="23">
        <v>-5580.72</v>
      </c>
      <c r="L647" s="23">
        <f t="shared" si="7"/>
        <v>-75339.72</v>
      </c>
      <c r="N647" s="94"/>
      <c r="O647" s="94"/>
    </row>
    <row r="648" spans="1:15" x14ac:dyDescent="0.25">
      <c r="A648" s="83" t="s">
        <v>12</v>
      </c>
      <c r="B648" s="83">
        <v>4</v>
      </c>
      <c r="C648" s="95" t="s">
        <v>1236</v>
      </c>
      <c r="E648" s="22">
        <v>46120</v>
      </c>
      <c r="F648" s="10" t="s">
        <v>396</v>
      </c>
      <c r="G648" s="28" t="s">
        <v>23</v>
      </c>
      <c r="H648" s="10" t="s">
        <v>344</v>
      </c>
      <c r="I648" s="23">
        <v>-239800</v>
      </c>
      <c r="K648" s="23">
        <v>-19184</v>
      </c>
      <c r="L648" s="23">
        <f t="shared" si="7"/>
        <v>-258984</v>
      </c>
      <c r="N648" s="94"/>
      <c r="O648" s="94"/>
    </row>
    <row r="649" spans="1:15" x14ac:dyDescent="0.25">
      <c r="A649" s="83" t="s">
        <v>12</v>
      </c>
      <c r="B649" s="83">
        <v>4</v>
      </c>
      <c r="C649" s="95" t="s">
        <v>1236</v>
      </c>
      <c r="E649" s="22">
        <v>46120</v>
      </c>
      <c r="F649" s="10" t="s">
        <v>390</v>
      </c>
      <c r="G649" s="28" t="s">
        <v>23</v>
      </c>
      <c r="H649" s="10" t="s">
        <v>380</v>
      </c>
      <c r="I649" s="23">
        <v>-174291</v>
      </c>
      <c r="K649" s="23">
        <v>-13943.28</v>
      </c>
      <c r="L649" s="23">
        <f t="shared" si="7"/>
        <v>-188234.28</v>
      </c>
      <c r="N649" s="94"/>
      <c r="O649" s="94"/>
    </row>
    <row r="650" spans="1:15" x14ac:dyDescent="0.25">
      <c r="A650" s="83" t="s">
        <v>12</v>
      </c>
      <c r="B650" s="83">
        <v>4</v>
      </c>
      <c r="C650" s="95" t="s">
        <v>1236</v>
      </c>
      <c r="E650" s="22">
        <v>46120</v>
      </c>
      <c r="F650" s="10" t="s">
        <v>400</v>
      </c>
      <c r="G650" s="28" t="s">
        <v>23</v>
      </c>
      <c r="H650" s="10" t="s">
        <v>362</v>
      </c>
      <c r="I650" s="23">
        <v>-106026</v>
      </c>
      <c r="K650" s="23">
        <v>-8482.08</v>
      </c>
      <c r="L650" s="23">
        <f t="shared" si="7"/>
        <v>-114508.08</v>
      </c>
      <c r="N650" s="94"/>
      <c r="O650" s="94"/>
    </row>
    <row r="651" spans="1:15" x14ac:dyDescent="0.25">
      <c r="A651" s="83" t="s">
        <v>12</v>
      </c>
      <c r="B651" s="83">
        <v>4</v>
      </c>
      <c r="C651" s="95" t="s">
        <v>1236</v>
      </c>
      <c r="E651" s="22">
        <v>46120</v>
      </c>
      <c r="F651" s="10" t="s">
        <v>400</v>
      </c>
      <c r="G651" s="28" t="s">
        <v>23</v>
      </c>
      <c r="H651" s="10" t="s">
        <v>362</v>
      </c>
      <c r="I651" s="23">
        <v>-47673</v>
      </c>
      <c r="K651" s="23">
        <v>-3813.84</v>
      </c>
      <c r="L651" s="23">
        <f t="shared" si="7"/>
        <v>-51486.84</v>
      </c>
      <c r="N651" s="94"/>
      <c r="O651" s="94"/>
    </row>
    <row r="652" spans="1:15" x14ac:dyDescent="0.25">
      <c r="A652" s="83" t="s">
        <v>12</v>
      </c>
      <c r="B652" s="83">
        <v>4</v>
      </c>
      <c r="C652" s="95" t="s">
        <v>1236</v>
      </c>
      <c r="E652" s="22">
        <v>46120</v>
      </c>
      <c r="F652" s="10" t="s">
        <v>400</v>
      </c>
      <c r="G652" s="28" t="s">
        <v>23</v>
      </c>
      <c r="H652" s="10" t="s">
        <v>362</v>
      </c>
      <c r="I652" s="23">
        <v>-172402</v>
      </c>
      <c r="K652" s="23">
        <v>-13792.16</v>
      </c>
      <c r="L652" s="23">
        <f t="shared" si="7"/>
        <v>-186194.16</v>
      </c>
      <c r="N652" s="94"/>
      <c r="O652" s="94"/>
    </row>
    <row r="653" spans="1:15" x14ac:dyDescent="0.25">
      <c r="A653" s="83" t="s">
        <v>12</v>
      </c>
      <c r="B653" s="83">
        <v>4</v>
      </c>
      <c r="C653" s="95" t="s">
        <v>1236</v>
      </c>
      <c r="E653" s="22">
        <v>46121</v>
      </c>
      <c r="F653" s="10" t="s">
        <v>395</v>
      </c>
      <c r="G653" s="28" t="s">
        <v>23</v>
      </c>
      <c r="H653" s="10" t="s">
        <v>346</v>
      </c>
      <c r="I653" s="23">
        <v>-110780</v>
      </c>
      <c r="K653" s="23">
        <v>-8862.4</v>
      </c>
      <c r="L653" s="23">
        <f t="shared" si="7"/>
        <v>-119642.4</v>
      </c>
      <c r="N653" s="94"/>
      <c r="O653" s="94"/>
    </row>
    <row r="654" spans="1:15" x14ac:dyDescent="0.25">
      <c r="A654" s="83" t="s">
        <v>12</v>
      </c>
      <c r="B654" s="83">
        <v>4</v>
      </c>
      <c r="C654" s="95" t="s">
        <v>1236</v>
      </c>
      <c r="E654" s="22">
        <v>46121</v>
      </c>
      <c r="F654" s="10" t="s">
        <v>416</v>
      </c>
      <c r="G654" s="28" t="s">
        <v>23</v>
      </c>
      <c r="H654" s="10" t="s">
        <v>456</v>
      </c>
      <c r="I654" s="23">
        <v>-110780</v>
      </c>
      <c r="K654" s="23">
        <v>-8862.4</v>
      </c>
      <c r="L654" s="23">
        <f t="shared" si="7"/>
        <v>-119642.4</v>
      </c>
      <c r="N654" s="94"/>
      <c r="O654" s="94"/>
    </row>
    <row r="655" spans="1:15" x14ac:dyDescent="0.25">
      <c r="A655" s="83" t="s">
        <v>12</v>
      </c>
      <c r="B655" s="83">
        <v>4</v>
      </c>
      <c r="C655" s="95" t="s">
        <v>1236</v>
      </c>
      <c r="E655" s="22">
        <v>46121</v>
      </c>
      <c r="F655" s="10" t="s">
        <v>406</v>
      </c>
      <c r="G655" s="28" t="s">
        <v>23</v>
      </c>
      <c r="H655" s="10" t="s">
        <v>369</v>
      </c>
      <c r="I655" s="23">
        <v>-110780</v>
      </c>
      <c r="K655" s="23">
        <v>-8862.4</v>
      </c>
      <c r="L655" s="23">
        <f t="shared" si="7"/>
        <v>-119642.4</v>
      </c>
      <c r="N655" s="94"/>
      <c r="O655" s="94"/>
    </row>
    <row r="656" spans="1:15" x14ac:dyDescent="0.25">
      <c r="A656" s="83" t="s">
        <v>12</v>
      </c>
      <c r="B656" s="83">
        <v>4</v>
      </c>
      <c r="C656" s="95" t="s">
        <v>1236</v>
      </c>
      <c r="E656" s="22">
        <v>46121</v>
      </c>
      <c r="F656" s="10" t="s">
        <v>395</v>
      </c>
      <c r="G656" s="28" t="s">
        <v>23</v>
      </c>
      <c r="H656" s="10" t="s">
        <v>346</v>
      </c>
      <c r="I656" s="23">
        <v>-43700</v>
      </c>
      <c r="K656" s="23">
        <v>-3496</v>
      </c>
      <c r="L656" s="23">
        <f t="shared" si="7"/>
        <v>-47196</v>
      </c>
      <c r="N656" s="94"/>
      <c r="O656" s="94"/>
    </row>
    <row r="657" spans="1:15" x14ac:dyDescent="0.25">
      <c r="A657" s="83" t="s">
        <v>12</v>
      </c>
      <c r="B657" s="83">
        <v>4</v>
      </c>
      <c r="C657" s="95" t="s">
        <v>1236</v>
      </c>
      <c r="E657" s="22">
        <v>46121</v>
      </c>
      <c r="F657" s="10" t="s">
        <v>395</v>
      </c>
      <c r="G657" s="28" t="s">
        <v>23</v>
      </c>
      <c r="H657" s="10" t="s">
        <v>346</v>
      </c>
      <c r="I657" s="23">
        <v>-106026</v>
      </c>
      <c r="K657" s="23">
        <v>-8482.08</v>
      </c>
      <c r="L657" s="23">
        <f t="shared" si="7"/>
        <v>-114508.08</v>
      </c>
      <c r="N657" s="94"/>
      <c r="O657" s="94"/>
    </row>
    <row r="658" spans="1:15" x14ac:dyDescent="0.25">
      <c r="A658" s="83" t="s">
        <v>12</v>
      </c>
      <c r="B658" s="83">
        <v>4</v>
      </c>
      <c r="C658" s="95" t="s">
        <v>1236</v>
      </c>
      <c r="E658" s="22">
        <v>46121</v>
      </c>
      <c r="F658" s="10" t="s">
        <v>393</v>
      </c>
      <c r="G658" s="28" t="s">
        <v>23</v>
      </c>
      <c r="H658" s="10" t="s">
        <v>353</v>
      </c>
      <c r="I658" s="23">
        <v>-636156</v>
      </c>
      <c r="K658" s="23">
        <v>-50892.480000000003</v>
      </c>
      <c r="L658" s="23">
        <f t="shared" si="7"/>
        <v>-687048.48</v>
      </c>
      <c r="N658" s="94"/>
      <c r="O658" s="94"/>
    </row>
    <row r="659" spans="1:15" x14ac:dyDescent="0.25">
      <c r="A659" s="83" t="s">
        <v>12</v>
      </c>
      <c r="B659" s="83">
        <v>4</v>
      </c>
      <c r="C659" s="95" t="s">
        <v>1236</v>
      </c>
      <c r="E659" s="22">
        <v>46121</v>
      </c>
      <c r="F659" s="10" t="s">
        <v>427</v>
      </c>
      <c r="G659" s="28" t="s">
        <v>23</v>
      </c>
      <c r="H659" s="10" t="s">
        <v>345</v>
      </c>
      <c r="I659" s="23">
        <v>-405652</v>
      </c>
      <c r="K659" s="23">
        <v>-32452.16</v>
      </c>
      <c r="L659" s="23">
        <f t="shared" si="7"/>
        <v>-438104.16</v>
      </c>
      <c r="N659" s="94"/>
      <c r="O659" s="94"/>
    </row>
    <row r="660" spans="1:15" x14ac:dyDescent="0.25">
      <c r="A660" s="83" t="s">
        <v>12</v>
      </c>
      <c r="B660" s="83">
        <v>4</v>
      </c>
      <c r="C660" s="95" t="s">
        <v>1236</v>
      </c>
      <c r="E660" s="22">
        <v>46122</v>
      </c>
      <c r="F660" s="10" t="s">
        <v>424</v>
      </c>
      <c r="G660" s="28" t="s">
        <v>23</v>
      </c>
      <c r="H660" s="10" t="s">
        <v>364</v>
      </c>
      <c r="I660" s="23">
        <v>-299106</v>
      </c>
      <c r="K660" s="23">
        <v>-23928.48</v>
      </c>
      <c r="L660" s="23">
        <f t="shared" si="7"/>
        <v>-323034.48</v>
      </c>
      <c r="N660" s="94"/>
      <c r="O660" s="94"/>
    </row>
    <row r="661" spans="1:15" x14ac:dyDescent="0.25">
      <c r="A661" s="83" t="s">
        <v>12</v>
      </c>
      <c r="B661" s="83">
        <v>4</v>
      </c>
      <c r="C661" s="95" t="s">
        <v>1236</v>
      </c>
      <c r="E661" s="22">
        <v>46122</v>
      </c>
      <c r="F661" s="10" t="s">
        <v>397</v>
      </c>
      <c r="G661" s="28" t="s">
        <v>23</v>
      </c>
      <c r="H661" s="10" t="s">
        <v>450</v>
      </c>
      <c r="I661" s="23">
        <v>-212052</v>
      </c>
      <c r="K661" s="23">
        <v>-16964.16</v>
      </c>
      <c r="L661" s="23">
        <f t="shared" si="7"/>
        <v>-229016.16</v>
      </c>
      <c r="N661" s="94"/>
      <c r="O661" s="94"/>
    </row>
    <row r="662" spans="1:15" x14ac:dyDescent="0.25">
      <c r="A662" s="83" t="s">
        <v>12</v>
      </c>
      <c r="B662" s="83">
        <v>4</v>
      </c>
      <c r="C662" s="95" t="s">
        <v>1236</v>
      </c>
      <c r="E662" s="22">
        <v>46122</v>
      </c>
      <c r="F662" s="10" t="s">
        <v>431</v>
      </c>
      <c r="G662" s="28" t="s">
        <v>23</v>
      </c>
      <c r="H662" s="10" t="s">
        <v>363</v>
      </c>
      <c r="I662" s="23">
        <v>-212052</v>
      </c>
      <c r="K662" s="23">
        <v>-16964.16</v>
      </c>
      <c r="L662" s="23">
        <f t="shared" si="7"/>
        <v>-229016.16</v>
      </c>
      <c r="N662" s="94"/>
      <c r="O662" s="94"/>
    </row>
    <row r="663" spans="1:15" x14ac:dyDescent="0.25">
      <c r="A663" s="83" t="s">
        <v>12</v>
      </c>
      <c r="B663" s="83">
        <v>4</v>
      </c>
      <c r="C663" s="95" t="s">
        <v>1236</v>
      </c>
      <c r="E663" s="22">
        <v>46122</v>
      </c>
      <c r="F663" s="10" t="s">
        <v>1039</v>
      </c>
      <c r="G663" s="28" t="s">
        <v>23</v>
      </c>
      <c r="H663" s="10" t="s">
        <v>351</v>
      </c>
      <c r="I663" s="23">
        <v>-101413</v>
      </c>
      <c r="K663" s="23">
        <v>-8113.04</v>
      </c>
      <c r="L663" s="23">
        <f t="shared" si="7"/>
        <v>-109526.04</v>
      </c>
      <c r="N663" s="94"/>
      <c r="O663" s="94"/>
    </row>
    <row r="664" spans="1:15" x14ac:dyDescent="0.25">
      <c r="A664" s="83" t="s">
        <v>12</v>
      </c>
      <c r="B664" s="83">
        <v>4</v>
      </c>
      <c r="C664" s="95" t="s">
        <v>1236</v>
      </c>
      <c r="E664" s="22">
        <v>46122</v>
      </c>
      <c r="F664" s="10" t="s">
        <v>397</v>
      </c>
      <c r="G664" s="28" t="s">
        <v>23</v>
      </c>
      <c r="H664" s="10" t="s">
        <v>450</v>
      </c>
      <c r="I664" s="23">
        <v>-172402</v>
      </c>
      <c r="K664" s="23">
        <v>-13792.16</v>
      </c>
      <c r="L664" s="23">
        <f t="shared" si="7"/>
        <v>-186194.16</v>
      </c>
      <c r="N664" s="94"/>
      <c r="O664" s="94"/>
    </row>
    <row r="665" spans="1:15" x14ac:dyDescent="0.25">
      <c r="A665" s="83" t="s">
        <v>12</v>
      </c>
      <c r="B665" s="83">
        <v>4</v>
      </c>
      <c r="C665" s="95" t="s">
        <v>1236</v>
      </c>
      <c r="E665" s="22">
        <v>46123</v>
      </c>
      <c r="F665" s="10" t="s">
        <v>418</v>
      </c>
      <c r="G665" s="28" t="s">
        <v>23</v>
      </c>
      <c r="H665" s="10" t="s">
        <v>378</v>
      </c>
      <c r="I665" s="23">
        <v>-239800</v>
      </c>
      <c r="K665" s="23">
        <v>-19184</v>
      </c>
      <c r="L665" s="23">
        <f t="shared" si="7"/>
        <v>-258984</v>
      </c>
      <c r="N665" s="94"/>
      <c r="O665" s="94"/>
    </row>
    <row r="666" spans="1:15" x14ac:dyDescent="0.25">
      <c r="A666" s="83" t="s">
        <v>12</v>
      </c>
      <c r="B666" s="83">
        <v>4</v>
      </c>
      <c r="C666" s="95" t="s">
        <v>1236</v>
      </c>
      <c r="E666" s="22">
        <v>46123</v>
      </c>
      <c r="F666" s="10" t="s">
        <v>386</v>
      </c>
      <c r="G666" s="28" t="s">
        <v>23</v>
      </c>
      <c r="H666" s="10" t="s">
        <v>379</v>
      </c>
      <c r="I666" s="23">
        <v>-199404</v>
      </c>
      <c r="K666" s="23">
        <v>-15952.32</v>
      </c>
      <c r="L666" s="23">
        <f t="shared" si="7"/>
        <v>-215356.32</v>
      </c>
      <c r="N666" s="94"/>
      <c r="O666" s="94"/>
    </row>
    <row r="667" spans="1:15" x14ac:dyDescent="0.25">
      <c r="A667" s="83" t="s">
        <v>12</v>
      </c>
      <c r="B667" s="83">
        <v>4</v>
      </c>
      <c r="C667" s="95" t="s">
        <v>1236</v>
      </c>
      <c r="E667" s="22">
        <v>46123</v>
      </c>
      <c r="F667" s="10" t="s">
        <v>386</v>
      </c>
      <c r="G667" s="28" t="s">
        <v>23</v>
      </c>
      <c r="H667" s="10" t="s">
        <v>379</v>
      </c>
      <c r="I667" s="23">
        <v>-87400</v>
      </c>
      <c r="K667" s="23">
        <v>-6992</v>
      </c>
      <c r="L667" s="23">
        <f t="shared" si="7"/>
        <v>-94392</v>
      </c>
      <c r="N667" s="94"/>
      <c r="O667" s="94"/>
    </row>
    <row r="668" spans="1:15" x14ac:dyDescent="0.25">
      <c r="A668" s="83" t="s">
        <v>12</v>
      </c>
      <c r="B668" s="83">
        <v>4</v>
      </c>
      <c r="C668" s="95" t="s">
        <v>1236</v>
      </c>
      <c r="E668" s="22">
        <v>46123</v>
      </c>
      <c r="F668" s="10" t="s">
        <v>386</v>
      </c>
      <c r="G668" s="28" t="s">
        <v>23</v>
      </c>
      <c r="H668" s="10" t="s">
        <v>379</v>
      </c>
      <c r="I668" s="23">
        <v>-143019</v>
      </c>
      <c r="K668" s="23">
        <v>-11441.52</v>
      </c>
      <c r="L668" s="23">
        <f t="shared" ref="L668:L730" si="8">I668+K668</f>
        <v>-154460.51999999999</v>
      </c>
      <c r="N668" s="94"/>
      <c r="O668" s="94"/>
    </row>
    <row r="669" spans="1:15" x14ac:dyDescent="0.25">
      <c r="A669" s="83" t="s">
        <v>12</v>
      </c>
      <c r="B669" s="83">
        <v>4</v>
      </c>
      <c r="C669" s="95" t="s">
        <v>1236</v>
      </c>
      <c r="E669" s="22">
        <v>46125</v>
      </c>
      <c r="F669" s="10" t="s">
        <v>429</v>
      </c>
      <c r="G669" s="28" t="s">
        <v>23</v>
      </c>
      <c r="H669" s="10" t="s">
        <v>367</v>
      </c>
      <c r="I669" s="23">
        <v>-239800</v>
      </c>
      <c r="K669" s="23">
        <v>-19184</v>
      </c>
      <c r="L669" s="23">
        <f t="shared" si="8"/>
        <v>-258984</v>
      </c>
      <c r="N669" s="94"/>
      <c r="O669" s="94"/>
    </row>
    <row r="670" spans="1:15" x14ac:dyDescent="0.25">
      <c r="A670" s="83" t="s">
        <v>12</v>
      </c>
      <c r="B670" s="83">
        <v>4</v>
      </c>
      <c r="C670" s="95" t="s">
        <v>1236</v>
      </c>
      <c r="E670" s="22">
        <v>46125</v>
      </c>
      <c r="F670" s="10" t="s">
        <v>429</v>
      </c>
      <c r="G670" s="28" t="s">
        <v>23</v>
      </c>
      <c r="H670" s="10" t="s">
        <v>367</v>
      </c>
      <c r="I670" s="23">
        <v>-199404</v>
      </c>
      <c r="K670" s="23">
        <v>-15952.32</v>
      </c>
      <c r="L670" s="23">
        <f t="shared" si="8"/>
        <v>-215356.32</v>
      </c>
      <c r="N670" s="94"/>
      <c r="O670" s="94"/>
    </row>
    <row r="671" spans="1:15" x14ac:dyDescent="0.25">
      <c r="A671" s="83" t="s">
        <v>12</v>
      </c>
      <c r="B671" s="83">
        <v>4</v>
      </c>
      <c r="C671" s="95" t="s">
        <v>1236</v>
      </c>
      <c r="E671" s="22">
        <v>46125</v>
      </c>
      <c r="F671" s="10" t="s">
        <v>429</v>
      </c>
      <c r="G671" s="28" t="s">
        <v>23</v>
      </c>
      <c r="H671" s="10" t="s">
        <v>367</v>
      </c>
      <c r="I671" s="23">
        <v>-202826</v>
      </c>
      <c r="K671" s="23">
        <v>-16226.08</v>
      </c>
      <c r="L671" s="23">
        <f t="shared" si="8"/>
        <v>-219052.08</v>
      </c>
      <c r="N671" s="94"/>
      <c r="O671" s="94"/>
    </row>
    <row r="672" spans="1:15" x14ac:dyDescent="0.25">
      <c r="A672" s="83" t="s">
        <v>12</v>
      </c>
      <c r="B672" s="83">
        <v>4</v>
      </c>
      <c r="C672" s="95" t="s">
        <v>1236</v>
      </c>
      <c r="E672" s="22">
        <v>46126</v>
      </c>
      <c r="F672" s="10" t="s">
        <v>386</v>
      </c>
      <c r="G672" s="28" t="s">
        <v>23</v>
      </c>
      <c r="H672" s="10" t="s">
        <v>379</v>
      </c>
      <c r="I672" s="23">
        <v>-105630</v>
      </c>
      <c r="K672" s="23">
        <v>-8450.4</v>
      </c>
      <c r="L672" s="23">
        <f t="shared" si="8"/>
        <v>-114080.4</v>
      </c>
      <c r="N672" s="94"/>
      <c r="O672" s="94"/>
    </row>
    <row r="673" spans="1:15" x14ac:dyDescent="0.25">
      <c r="A673" s="83" t="s">
        <v>12</v>
      </c>
      <c r="B673" s="83">
        <v>4</v>
      </c>
      <c r="C673" s="95" t="s">
        <v>1236</v>
      </c>
      <c r="E673" s="22">
        <v>46126</v>
      </c>
      <c r="F673" s="10" t="s">
        <v>386</v>
      </c>
      <c r="G673" s="28" t="s">
        <v>23</v>
      </c>
      <c r="H673" s="10" t="s">
        <v>379</v>
      </c>
      <c r="I673" s="23">
        <v>-87400</v>
      </c>
      <c r="K673" s="23">
        <v>-6992</v>
      </c>
      <c r="L673" s="23">
        <f t="shared" si="8"/>
        <v>-94392</v>
      </c>
      <c r="N673" s="94"/>
      <c r="O673" s="94"/>
    </row>
    <row r="674" spans="1:15" x14ac:dyDescent="0.25">
      <c r="A674" s="83" t="s">
        <v>12</v>
      </c>
      <c r="B674" s="83">
        <v>4</v>
      </c>
      <c r="C674" s="95" t="s">
        <v>1236</v>
      </c>
      <c r="E674" s="22">
        <v>46126</v>
      </c>
      <c r="F674" s="10" t="s">
        <v>386</v>
      </c>
      <c r="G674" s="28" t="s">
        <v>23</v>
      </c>
      <c r="H674" s="10" t="s">
        <v>379</v>
      </c>
      <c r="I674" s="23">
        <v>-95346</v>
      </c>
      <c r="K674" s="23">
        <v>-7627.68</v>
      </c>
      <c r="L674" s="23">
        <f t="shared" si="8"/>
        <v>-102973.68</v>
      </c>
      <c r="N674" s="94"/>
      <c r="O674" s="94"/>
    </row>
    <row r="675" spans="1:15" x14ac:dyDescent="0.25">
      <c r="A675" s="83" t="s">
        <v>12</v>
      </c>
      <c r="B675" s="83">
        <v>4</v>
      </c>
      <c r="C675" s="95" t="s">
        <v>1236</v>
      </c>
      <c r="E675" s="22">
        <v>46127</v>
      </c>
      <c r="F675" s="10" t="s">
        <v>425</v>
      </c>
      <c r="G675" s="28" t="s">
        <v>23</v>
      </c>
      <c r="H675" s="10" t="s">
        <v>464</v>
      </c>
      <c r="I675" s="23">
        <v>-221560</v>
      </c>
      <c r="K675" s="23">
        <v>-17724.8</v>
      </c>
      <c r="L675" s="23">
        <f t="shared" si="8"/>
        <v>-239284.8</v>
      </c>
      <c r="N675" s="94"/>
      <c r="O675" s="94"/>
    </row>
    <row r="676" spans="1:15" x14ac:dyDescent="0.25">
      <c r="A676" s="83" t="s">
        <v>12</v>
      </c>
      <c r="B676" s="83">
        <v>4</v>
      </c>
      <c r="C676" s="95" t="s">
        <v>1236</v>
      </c>
      <c r="E676" s="22">
        <v>46127</v>
      </c>
      <c r="F676" s="10" t="s">
        <v>405</v>
      </c>
      <c r="G676" s="28" t="s">
        <v>23</v>
      </c>
      <c r="H676" s="10" t="s">
        <v>368</v>
      </c>
      <c r="I676" s="23">
        <v>-106026</v>
      </c>
      <c r="K676" s="23">
        <v>-8482.08</v>
      </c>
      <c r="L676" s="23">
        <f t="shared" si="8"/>
        <v>-114508.08</v>
      </c>
      <c r="N676" s="94"/>
      <c r="O676" s="94"/>
    </row>
    <row r="677" spans="1:15" x14ac:dyDescent="0.25">
      <c r="A677" s="83" t="s">
        <v>12</v>
      </c>
      <c r="B677" s="83">
        <v>4</v>
      </c>
      <c r="C677" s="95" t="s">
        <v>1236</v>
      </c>
      <c r="E677" s="22">
        <v>46127</v>
      </c>
      <c r="F677" s="10" t="s">
        <v>395</v>
      </c>
      <c r="G677" s="28" t="s">
        <v>23</v>
      </c>
      <c r="H677" s="10" t="s">
        <v>346</v>
      </c>
      <c r="I677" s="23">
        <v>-101413</v>
      </c>
      <c r="K677" s="23">
        <v>-8113.04</v>
      </c>
      <c r="L677" s="23">
        <f t="shared" si="8"/>
        <v>-109526.04</v>
      </c>
      <c r="N677" s="94"/>
      <c r="O677" s="94"/>
    </row>
    <row r="678" spans="1:15" x14ac:dyDescent="0.25">
      <c r="A678" s="83" t="s">
        <v>12</v>
      </c>
      <c r="B678" s="83">
        <v>4</v>
      </c>
      <c r="C678" s="95" t="s">
        <v>1236</v>
      </c>
      <c r="E678" s="22">
        <v>46128</v>
      </c>
      <c r="F678" s="10" t="s">
        <v>415</v>
      </c>
      <c r="G678" s="28" t="s">
        <v>23</v>
      </c>
      <c r="H678" s="10" t="s">
        <v>356</v>
      </c>
      <c r="I678" s="23">
        <v>-232388</v>
      </c>
      <c r="K678" s="23">
        <v>-18591.04</v>
      </c>
      <c r="L678" s="23">
        <f t="shared" si="8"/>
        <v>-250979.04</v>
      </c>
      <c r="N678" s="94"/>
      <c r="O678" s="94"/>
    </row>
    <row r="679" spans="1:15" x14ac:dyDescent="0.25">
      <c r="A679" s="83" t="s">
        <v>12</v>
      </c>
      <c r="B679" s="83">
        <v>4</v>
      </c>
      <c r="C679" s="95" t="s">
        <v>1236</v>
      </c>
      <c r="E679" s="22">
        <v>46128</v>
      </c>
      <c r="F679" s="10" t="s">
        <v>415</v>
      </c>
      <c r="G679" s="28" t="s">
        <v>23</v>
      </c>
      <c r="H679" s="10" t="s">
        <v>356</v>
      </c>
      <c r="I679" s="23">
        <v>-110780</v>
      </c>
      <c r="K679" s="23">
        <v>-8862.4</v>
      </c>
      <c r="L679" s="23">
        <f t="shared" si="8"/>
        <v>-119642.4</v>
      </c>
      <c r="N679" s="94"/>
      <c r="O679" s="94"/>
    </row>
    <row r="680" spans="1:15" x14ac:dyDescent="0.25">
      <c r="A680" s="83" t="s">
        <v>12</v>
      </c>
      <c r="B680" s="83">
        <v>4</v>
      </c>
      <c r="C680" s="95" t="s">
        <v>1236</v>
      </c>
      <c r="E680" s="22">
        <v>46128</v>
      </c>
      <c r="F680" s="10" t="s">
        <v>415</v>
      </c>
      <c r="G680" s="28" t="s">
        <v>23</v>
      </c>
      <c r="H680" s="10" t="s">
        <v>356</v>
      </c>
      <c r="I680" s="23">
        <v>-153470</v>
      </c>
      <c r="K680" s="23">
        <v>-12277.6</v>
      </c>
      <c r="L680" s="23">
        <f t="shared" si="8"/>
        <v>-165747.6</v>
      </c>
      <c r="N680" s="94"/>
      <c r="O680" s="94"/>
    </row>
    <row r="681" spans="1:15" x14ac:dyDescent="0.25">
      <c r="A681" s="83" t="s">
        <v>12</v>
      </c>
      <c r="B681" s="83">
        <v>4</v>
      </c>
      <c r="C681" s="95" t="s">
        <v>1236</v>
      </c>
      <c r="E681" s="22">
        <v>46129</v>
      </c>
      <c r="F681" s="10" t="s">
        <v>389</v>
      </c>
      <c r="G681" s="28" t="s">
        <v>23</v>
      </c>
      <c r="H681" s="10" t="s">
        <v>366</v>
      </c>
      <c r="I681" s="23">
        <v>-239800</v>
      </c>
      <c r="K681" s="23">
        <v>-19184</v>
      </c>
      <c r="L681" s="23">
        <f t="shared" si="8"/>
        <v>-258984</v>
      </c>
      <c r="N681" s="94"/>
      <c r="O681" s="94"/>
    </row>
    <row r="682" spans="1:15" x14ac:dyDescent="0.25">
      <c r="A682" s="83" t="s">
        <v>12</v>
      </c>
      <c r="B682" s="83">
        <v>4</v>
      </c>
      <c r="C682" s="95" t="s">
        <v>1236</v>
      </c>
      <c r="E682" s="22">
        <v>46129</v>
      </c>
      <c r="F682" s="10" t="s">
        <v>389</v>
      </c>
      <c r="G682" s="28" t="s">
        <v>23</v>
      </c>
      <c r="H682" s="10" t="s">
        <v>366</v>
      </c>
      <c r="I682" s="23">
        <v>-119900</v>
      </c>
      <c r="K682" s="23">
        <v>-9592</v>
      </c>
      <c r="L682" s="23">
        <f t="shared" si="8"/>
        <v>-129492</v>
      </c>
      <c r="N682" s="94"/>
      <c r="O682" s="94"/>
    </row>
    <row r="683" spans="1:15" x14ac:dyDescent="0.25">
      <c r="A683" s="83" t="s">
        <v>12</v>
      </c>
      <c r="B683" s="83">
        <v>4</v>
      </c>
      <c r="C683" s="95" t="s">
        <v>1236</v>
      </c>
      <c r="E683" s="22">
        <v>46129</v>
      </c>
      <c r="F683" s="10" t="s">
        <v>396</v>
      </c>
      <c r="G683" s="28" t="s">
        <v>23</v>
      </c>
      <c r="H683" s="10" t="s">
        <v>344</v>
      </c>
      <c r="I683" s="23">
        <v>-119900</v>
      </c>
      <c r="K683" s="23">
        <v>-9592</v>
      </c>
      <c r="L683" s="23">
        <f t="shared" si="8"/>
        <v>-129492</v>
      </c>
      <c r="N683" s="94"/>
      <c r="O683" s="94"/>
    </row>
    <row r="684" spans="1:15" x14ac:dyDescent="0.25">
      <c r="A684" s="83" t="s">
        <v>12</v>
      </c>
      <c r="B684" s="83">
        <v>4</v>
      </c>
      <c r="C684" s="95" t="s">
        <v>1236</v>
      </c>
      <c r="E684" s="22">
        <v>46129</v>
      </c>
      <c r="F684" s="10" t="s">
        <v>432</v>
      </c>
      <c r="G684" s="28" t="s">
        <v>23</v>
      </c>
      <c r="H684" s="10" t="s">
        <v>1235</v>
      </c>
      <c r="I684" s="23">
        <v>-226226</v>
      </c>
      <c r="K684" s="23">
        <v>-18098.080000000002</v>
      </c>
      <c r="L684" s="23">
        <f t="shared" si="8"/>
        <v>-244324.08000000002</v>
      </c>
      <c r="N684" s="94"/>
      <c r="O684" s="94"/>
    </row>
    <row r="685" spans="1:15" x14ac:dyDescent="0.25">
      <c r="A685" s="83" t="s">
        <v>12</v>
      </c>
      <c r="B685" s="83">
        <v>4</v>
      </c>
      <c r="C685" s="95" t="s">
        <v>1236</v>
      </c>
      <c r="E685" s="22">
        <v>46129</v>
      </c>
      <c r="F685" s="10" t="s">
        <v>432</v>
      </c>
      <c r="G685" s="28" t="s">
        <v>23</v>
      </c>
      <c r="H685" s="10" t="s">
        <v>1235</v>
      </c>
      <c r="I685" s="23">
        <v>-332340</v>
      </c>
      <c r="K685" s="23">
        <v>-26587.200000000001</v>
      </c>
      <c r="L685" s="23">
        <f t="shared" si="8"/>
        <v>-358927.2</v>
      </c>
      <c r="N685" s="94"/>
      <c r="O685" s="94"/>
    </row>
    <row r="686" spans="1:15" x14ac:dyDescent="0.25">
      <c r="A686" s="83" t="s">
        <v>12</v>
      </c>
      <c r="B686" s="83">
        <v>4</v>
      </c>
      <c r="C686" s="95" t="s">
        <v>1236</v>
      </c>
      <c r="E686" s="22">
        <v>46129</v>
      </c>
      <c r="F686" s="10" t="s">
        <v>423</v>
      </c>
      <c r="G686" s="28" t="s">
        <v>23</v>
      </c>
      <c r="H686" s="10" t="s">
        <v>463</v>
      </c>
      <c r="I686" s="23">
        <v>-131100</v>
      </c>
      <c r="K686" s="23">
        <v>-10488</v>
      </c>
      <c r="L686" s="23">
        <f t="shared" si="8"/>
        <v>-141588</v>
      </c>
      <c r="N686" s="94"/>
      <c r="O686" s="94"/>
    </row>
    <row r="687" spans="1:15" x14ac:dyDescent="0.25">
      <c r="A687" s="83" t="s">
        <v>12</v>
      </c>
      <c r="B687" s="83">
        <v>4</v>
      </c>
      <c r="C687" s="95" t="s">
        <v>1236</v>
      </c>
      <c r="E687" s="22">
        <v>46129</v>
      </c>
      <c r="F687" s="10" t="s">
        <v>432</v>
      </c>
      <c r="G687" s="28" t="s">
        <v>23</v>
      </c>
      <c r="H687" s="10" t="s">
        <v>1235</v>
      </c>
      <c r="I687" s="23">
        <v>-139518</v>
      </c>
      <c r="K687" s="23">
        <v>-11161.44</v>
      </c>
      <c r="L687" s="23">
        <f t="shared" si="8"/>
        <v>-150679.44</v>
      </c>
      <c r="N687" s="94"/>
      <c r="O687" s="94"/>
    </row>
    <row r="688" spans="1:15" x14ac:dyDescent="0.25">
      <c r="A688" s="83" t="s">
        <v>12</v>
      </c>
      <c r="B688" s="83">
        <v>4</v>
      </c>
      <c r="C688" s="95" t="s">
        <v>1236</v>
      </c>
      <c r="E688" s="22">
        <v>46129</v>
      </c>
      <c r="F688" s="10" t="s">
        <v>406</v>
      </c>
      <c r="G688" s="28" t="s">
        <v>23</v>
      </c>
      <c r="H688" s="10" t="s">
        <v>369</v>
      </c>
      <c r="I688" s="23">
        <v>-106026</v>
      </c>
      <c r="K688" s="23">
        <v>-8482.08</v>
      </c>
      <c r="L688" s="23">
        <f t="shared" si="8"/>
        <v>-114508.08</v>
      </c>
      <c r="N688" s="94"/>
      <c r="O688" s="94"/>
    </row>
    <row r="689" spans="1:15" x14ac:dyDescent="0.25">
      <c r="A689" s="83" t="s">
        <v>12</v>
      </c>
      <c r="B689" s="83">
        <v>4</v>
      </c>
      <c r="C689" s="95" t="s">
        <v>1236</v>
      </c>
      <c r="E689" s="22">
        <v>46129</v>
      </c>
      <c r="F689" s="10" t="s">
        <v>432</v>
      </c>
      <c r="G689" s="28" t="s">
        <v>23</v>
      </c>
      <c r="H689" s="10" t="s">
        <v>1235</v>
      </c>
      <c r="I689" s="23">
        <v>-424104</v>
      </c>
      <c r="K689" s="23">
        <v>-33928.32</v>
      </c>
      <c r="L689" s="23">
        <f t="shared" si="8"/>
        <v>-458032.32</v>
      </c>
      <c r="N689" s="94"/>
      <c r="O689" s="94"/>
    </row>
    <row r="690" spans="1:15" x14ac:dyDescent="0.25">
      <c r="A690" s="83" t="s">
        <v>12</v>
      </c>
      <c r="B690" s="83">
        <v>4</v>
      </c>
      <c r="C690" s="95" t="s">
        <v>1236</v>
      </c>
      <c r="E690" s="22">
        <v>46129</v>
      </c>
      <c r="F690" s="10" t="s">
        <v>389</v>
      </c>
      <c r="G690" s="28" t="s">
        <v>23</v>
      </c>
      <c r="H690" s="10" t="s">
        <v>366</v>
      </c>
      <c r="I690" s="23">
        <v>-405652</v>
      </c>
      <c r="K690" s="23">
        <v>-32452.16</v>
      </c>
      <c r="L690" s="23">
        <f t="shared" si="8"/>
        <v>-438104.16</v>
      </c>
      <c r="N690" s="94"/>
      <c r="O690" s="94"/>
    </row>
    <row r="691" spans="1:15" x14ac:dyDescent="0.25">
      <c r="A691" s="83" t="s">
        <v>12</v>
      </c>
      <c r="B691" s="83">
        <v>4</v>
      </c>
      <c r="C691" s="95" t="s">
        <v>1236</v>
      </c>
      <c r="E691" s="22">
        <v>46129</v>
      </c>
      <c r="F691" s="10" t="s">
        <v>389</v>
      </c>
      <c r="G691" s="28" t="s">
        <v>23</v>
      </c>
      <c r="H691" s="10" t="s">
        <v>366</v>
      </c>
      <c r="I691" s="23">
        <v>-304239</v>
      </c>
      <c r="K691" s="23">
        <v>-24339.119999999999</v>
      </c>
      <c r="L691" s="23">
        <f t="shared" si="8"/>
        <v>-328578.12</v>
      </c>
      <c r="N691" s="94"/>
      <c r="O691" s="94"/>
    </row>
    <row r="692" spans="1:15" x14ac:dyDescent="0.25">
      <c r="A692" s="83" t="s">
        <v>12</v>
      </c>
      <c r="B692" s="83">
        <v>4</v>
      </c>
      <c r="C692" s="95" t="s">
        <v>1236</v>
      </c>
      <c r="E692" s="22">
        <v>46129</v>
      </c>
      <c r="F692" s="10" t="s">
        <v>423</v>
      </c>
      <c r="G692" s="28" t="s">
        <v>23</v>
      </c>
      <c r="H692" s="10" t="s">
        <v>463</v>
      </c>
      <c r="I692" s="23">
        <v>-101413</v>
      </c>
      <c r="K692" s="23">
        <v>-8113.04</v>
      </c>
      <c r="L692" s="23">
        <f t="shared" si="8"/>
        <v>-109526.04</v>
      </c>
      <c r="N692" s="94"/>
      <c r="O692" s="94"/>
    </row>
    <row r="693" spans="1:15" x14ac:dyDescent="0.25">
      <c r="A693" s="83" t="s">
        <v>12</v>
      </c>
      <c r="B693" s="83">
        <v>4</v>
      </c>
      <c r="C693" s="95" t="s">
        <v>1236</v>
      </c>
      <c r="E693" s="22">
        <v>46130</v>
      </c>
      <c r="F693" s="10" t="s">
        <v>390</v>
      </c>
      <c r="G693" s="28" t="s">
        <v>23</v>
      </c>
      <c r="H693" s="10" t="s">
        <v>380</v>
      </c>
      <c r="I693" s="23">
        <v>-116194</v>
      </c>
      <c r="K693" s="23">
        <v>-9295.52</v>
      </c>
      <c r="L693" s="23">
        <f t="shared" si="8"/>
        <v>-125489.52</v>
      </c>
      <c r="N693" s="94"/>
      <c r="O693" s="94"/>
    </row>
    <row r="694" spans="1:15" x14ac:dyDescent="0.25">
      <c r="A694" s="83" t="s">
        <v>12</v>
      </c>
      <c r="B694" s="83">
        <v>4</v>
      </c>
      <c r="C694" s="95" t="s">
        <v>1236</v>
      </c>
      <c r="E694" s="22">
        <v>46130</v>
      </c>
      <c r="F694" s="10" t="s">
        <v>390</v>
      </c>
      <c r="G694" s="28" t="s">
        <v>23</v>
      </c>
      <c r="H694" s="10" t="s">
        <v>380</v>
      </c>
      <c r="I694" s="23">
        <v>-76735</v>
      </c>
      <c r="K694" s="23">
        <v>-6138.8</v>
      </c>
      <c r="L694" s="23">
        <f t="shared" si="8"/>
        <v>-82873.8</v>
      </c>
      <c r="N694" s="94"/>
      <c r="O694" s="94"/>
    </row>
    <row r="695" spans="1:15" x14ac:dyDescent="0.25">
      <c r="A695" s="83" t="s">
        <v>12</v>
      </c>
      <c r="B695" s="83">
        <v>4</v>
      </c>
      <c r="C695" s="95" t="s">
        <v>1236</v>
      </c>
      <c r="E695" s="22">
        <v>46131</v>
      </c>
      <c r="F695" s="10" t="s">
        <v>416</v>
      </c>
      <c r="G695" s="28" t="s">
        <v>23</v>
      </c>
      <c r="H695" s="10" t="s">
        <v>456</v>
      </c>
      <c r="I695" s="23">
        <v>-110780</v>
      </c>
      <c r="K695" s="23">
        <v>-8862.4</v>
      </c>
      <c r="L695" s="23">
        <f t="shared" si="8"/>
        <v>-119642.4</v>
      </c>
      <c r="N695" s="94"/>
      <c r="O695" s="94"/>
    </row>
    <row r="696" spans="1:15" x14ac:dyDescent="0.25">
      <c r="A696" s="83" t="s">
        <v>12</v>
      </c>
      <c r="B696" s="83">
        <v>4</v>
      </c>
      <c r="C696" s="95" t="s">
        <v>1236</v>
      </c>
      <c r="E696" s="22">
        <v>46132</v>
      </c>
      <c r="F696" s="10" t="s">
        <v>436</v>
      </c>
      <c r="G696" s="28" t="s">
        <v>23</v>
      </c>
      <c r="H696" s="10" t="s">
        <v>349</v>
      </c>
      <c r="I696" s="23">
        <v>-110780</v>
      </c>
      <c r="K696" s="23">
        <v>-8862.4</v>
      </c>
      <c r="L696" s="23">
        <f t="shared" si="8"/>
        <v>-119642.4</v>
      </c>
      <c r="N696" s="94"/>
      <c r="O696" s="94"/>
    </row>
    <row r="697" spans="1:15" x14ac:dyDescent="0.25">
      <c r="A697" s="83" t="s">
        <v>12</v>
      </c>
      <c r="B697" s="83">
        <v>4</v>
      </c>
      <c r="C697" s="95" t="s">
        <v>1236</v>
      </c>
      <c r="E697" s="22">
        <v>46132</v>
      </c>
      <c r="F697" s="10" t="s">
        <v>411</v>
      </c>
      <c r="G697" s="28" t="s">
        <v>23</v>
      </c>
      <c r="H697" s="10" t="s">
        <v>355</v>
      </c>
      <c r="I697" s="23">
        <v>-110780</v>
      </c>
      <c r="K697" s="23">
        <v>-8862.4</v>
      </c>
      <c r="L697" s="23">
        <f t="shared" si="8"/>
        <v>-119642.4</v>
      </c>
      <c r="N697" s="94"/>
      <c r="O697" s="94"/>
    </row>
    <row r="698" spans="1:15" x14ac:dyDescent="0.25">
      <c r="A698" s="83" t="s">
        <v>12</v>
      </c>
      <c r="B698" s="83">
        <v>4</v>
      </c>
      <c r="C698" s="95" t="s">
        <v>1236</v>
      </c>
      <c r="E698" s="22">
        <v>46132</v>
      </c>
      <c r="F698" s="10" t="s">
        <v>415</v>
      </c>
      <c r="G698" s="28" t="s">
        <v>23</v>
      </c>
      <c r="H698" s="10" t="s">
        <v>356</v>
      </c>
      <c r="I698" s="23">
        <v>-153470</v>
      </c>
      <c r="K698" s="23">
        <v>-12277.6</v>
      </c>
      <c r="L698" s="23">
        <f t="shared" si="8"/>
        <v>-165747.6</v>
      </c>
      <c r="N698" s="94"/>
      <c r="O698" s="94"/>
    </row>
    <row r="699" spans="1:15" x14ac:dyDescent="0.25">
      <c r="A699" s="83" t="s">
        <v>12</v>
      </c>
      <c r="B699" s="83">
        <v>4</v>
      </c>
      <c r="C699" s="95" t="s">
        <v>1236</v>
      </c>
      <c r="E699" s="22">
        <v>46132</v>
      </c>
      <c r="F699" s="10" t="s">
        <v>427</v>
      </c>
      <c r="G699" s="28" t="s">
        <v>23</v>
      </c>
      <c r="H699" s="10" t="s">
        <v>345</v>
      </c>
      <c r="I699" s="23">
        <v>-76735</v>
      </c>
      <c r="K699" s="23">
        <v>-6138.8</v>
      </c>
      <c r="L699" s="23">
        <f t="shared" si="8"/>
        <v>-82873.8</v>
      </c>
      <c r="N699" s="94"/>
      <c r="O699" s="94"/>
    </row>
    <row r="700" spans="1:15" x14ac:dyDescent="0.25">
      <c r="A700" s="83" t="s">
        <v>12</v>
      </c>
      <c r="B700" s="83">
        <v>4</v>
      </c>
      <c r="C700" s="95" t="s">
        <v>1236</v>
      </c>
      <c r="E700" s="22">
        <v>46132</v>
      </c>
      <c r="F700" s="10" t="s">
        <v>436</v>
      </c>
      <c r="G700" s="28" t="s">
        <v>23</v>
      </c>
      <c r="H700" s="10" t="s">
        <v>349</v>
      </c>
      <c r="I700" s="23">
        <v>-636156</v>
      </c>
      <c r="K700" s="23">
        <v>-50892.480000000003</v>
      </c>
      <c r="L700" s="23">
        <f t="shared" si="8"/>
        <v>-687048.48</v>
      </c>
      <c r="N700" s="94"/>
      <c r="O700" s="94"/>
    </row>
    <row r="701" spans="1:15" x14ac:dyDescent="0.25">
      <c r="A701" s="83" t="s">
        <v>12</v>
      </c>
      <c r="B701" s="83">
        <v>4</v>
      </c>
      <c r="C701" s="95" t="s">
        <v>1236</v>
      </c>
      <c r="E701" s="22">
        <v>46132</v>
      </c>
      <c r="F701" s="10" t="s">
        <v>406</v>
      </c>
      <c r="G701" s="28" t="s">
        <v>23</v>
      </c>
      <c r="H701" s="10" t="s">
        <v>369</v>
      </c>
      <c r="I701" s="23">
        <v>-52441</v>
      </c>
      <c r="K701" s="23">
        <v>-4195.28</v>
      </c>
      <c r="L701" s="23">
        <f t="shared" si="8"/>
        <v>-56636.28</v>
      </c>
      <c r="N701" s="94"/>
      <c r="O701" s="94"/>
    </row>
    <row r="702" spans="1:15" x14ac:dyDescent="0.25">
      <c r="A702" s="83" t="s">
        <v>12</v>
      </c>
      <c r="B702" s="83">
        <v>4</v>
      </c>
      <c r="C702" s="95" t="s">
        <v>1236</v>
      </c>
      <c r="E702" s="22">
        <v>46133</v>
      </c>
      <c r="F702" s="10" t="s">
        <v>402</v>
      </c>
      <c r="G702" s="28" t="s">
        <v>23</v>
      </c>
      <c r="H702" s="10" t="s">
        <v>451</v>
      </c>
      <c r="I702" s="23">
        <v>-697914</v>
      </c>
      <c r="K702" s="23">
        <v>-55833.120000000003</v>
      </c>
      <c r="L702" s="23">
        <f t="shared" si="8"/>
        <v>-753747.12</v>
      </c>
      <c r="N702" s="94"/>
      <c r="O702" s="94"/>
    </row>
    <row r="703" spans="1:15" x14ac:dyDescent="0.25">
      <c r="A703" s="83" t="s">
        <v>12</v>
      </c>
      <c r="B703" s="83">
        <v>4</v>
      </c>
      <c r="C703" s="95" t="s">
        <v>1236</v>
      </c>
      <c r="E703" s="22">
        <v>46133</v>
      </c>
      <c r="F703" s="10" t="s">
        <v>407</v>
      </c>
      <c r="G703" s="28" t="s">
        <v>23</v>
      </c>
      <c r="H703" s="10" t="s">
        <v>374</v>
      </c>
      <c r="I703" s="23">
        <v>-110780</v>
      </c>
      <c r="K703" s="23">
        <v>-8862.4</v>
      </c>
      <c r="L703" s="23">
        <f t="shared" si="8"/>
        <v>-119642.4</v>
      </c>
      <c r="N703" s="94"/>
      <c r="O703" s="94"/>
    </row>
    <row r="704" spans="1:15" x14ac:dyDescent="0.25">
      <c r="A704" s="83" t="s">
        <v>12</v>
      </c>
      <c r="B704" s="83">
        <v>4</v>
      </c>
      <c r="C704" s="95" t="s">
        <v>1236</v>
      </c>
      <c r="E704" s="22">
        <v>46133</v>
      </c>
      <c r="F704" s="10" t="s">
        <v>387</v>
      </c>
      <c r="G704" s="28" t="s">
        <v>23</v>
      </c>
      <c r="H704" s="10" t="s">
        <v>371</v>
      </c>
      <c r="I704" s="23">
        <v>-212052</v>
      </c>
      <c r="K704" s="23">
        <v>-16964.16</v>
      </c>
      <c r="L704" s="23">
        <f t="shared" si="8"/>
        <v>-229016.16</v>
      </c>
      <c r="N704" s="94"/>
      <c r="O704" s="94"/>
    </row>
    <row r="705" spans="1:15" x14ac:dyDescent="0.25">
      <c r="A705" s="83" t="s">
        <v>12</v>
      </c>
      <c r="B705" s="83">
        <v>4</v>
      </c>
      <c r="C705" s="95" t="s">
        <v>1236</v>
      </c>
      <c r="E705" s="22">
        <v>46133</v>
      </c>
      <c r="F705" s="10" t="s">
        <v>400</v>
      </c>
      <c r="G705" s="28" t="s">
        <v>23</v>
      </c>
      <c r="H705" s="10" t="s">
        <v>362</v>
      </c>
      <c r="I705" s="23">
        <v>-106026</v>
      </c>
      <c r="K705" s="23">
        <v>-8482.08</v>
      </c>
      <c r="L705" s="23">
        <f t="shared" si="8"/>
        <v>-114508.08</v>
      </c>
      <c r="N705" s="94"/>
      <c r="O705" s="94"/>
    </row>
    <row r="706" spans="1:15" x14ac:dyDescent="0.25">
      <c r="A706" s="83" t="s">
        <v>12</v>
      </c>
      <c r="B706" s="83">
        <v>4</v>
      </c>
      <c r="C706" s="95" t="s">
        <v>1236</v>
      </c>
      <c r="E706" s="22">
        <v>46133</v>
      </c>
      <c r="F706" s="10" t="s">
        <v>400</v>
      </c>
      <c r="G706" s="28" t="s">
        <v>23</v>
      </c>
      <c r="H706" s="10" t="s">
        <v>362</v>
      </c>
      <c r="I706" s="23">
        <v>-47673</v>
      </c>
      <c r="K706" s="23">
        <v>-3813.84</v>
      </c>
      <c r="L706" s="23">
        <f t="shared" si="8"/>
        <v>-51486.84</v>
      </c>
      <c r="N706" s="94"/>
      <c r="O706" s="94"/>
    </row>
    <row r="707" spans="1:15" x14ac:dyDescent="0.25">
      <c r="A707" s="83" t="s">
        <v>12</v>
      </c>
      <c r="B707" s="83">
        <v>4</v>
      </c>
      <c r="C707" s="95" t="s">
        <v>1236</v>
      </c>
      <c r="E707" s="22">
        <v>46133</v>
      </c>
      <c r="F707" s="10" t="s">
        <v>400</v>
      </c>
      <c r="G707" s="28" t="s">
        <v>23</v>
      </c>
      <c r="H707" s="10" t="s">
        <v>362</v>
      </c>
      <c r="I707" s="23">
        <v>-258603</v>
      </c>
      <c r="K707" s="23">
        <v>-20688.240000000002</v>
      </c>
      <c r="L707" s="23">
        <f t="shared" si="8"/>
        <v>-279291.24</v>
      </c>
      <c r="N707" s="94"/>
      <c r="O707" s="94"/>
    </row>
    <row r="708" spans="1:15" x14ac:dyDescent="0.25">
      <c r="A708" s="83" t="s">
        <v>12</v>
      </c>
      <c r="B708" s="83">
        <v>4</v>
      </c>
      <c r="C708" s="95" t="s">
        <v>1236</v>
      </c>
      <c r="E708" s="22">
        <v>46134</v>
      </c>
      <c r="F708" s="10" t="s">
        <v>395</v>
      </c>
      <c r="G708" s="28" t="s">
        <v>23</v>
      </c>
      <c r="H708" s="10" t="s">
        <v>346</v>
      </c>
      <c r="I708" s="23">
        <v>-119900</v>
      </c>
      <c r="K708" s="23">
        <v>-9592</v>
      </c>
      <c r="L708" s="23">
        <f t="shared" si="8"/>
        <v>-129492</v>
      </c>
      <c r="N708" s="94"/>
      <c r="O708" s="94"/>
    </row>
    <row r="709" spans="1:15" x14ac:dyDescent="0.25">
      <c r="A709" s="83" t="s">
        <v>12</v>
      </c>
      <c r="B709" s="83">
        <v>4</v>
      </c>
      <c r="C709" s="95" t="s">
        <v>1236</v>
      </c>
      <c r="E709" s="22">
        <v>46134</v>
      </c>
      <c r="F709" s="10" t="s">
        <v>395</v>
      </c>
      <c r="G709" s="28" t="s">
        <v>23</v>
      </c>
      <c r="H709" s="10" t="s">
        <v>346</v>
      </c>
      <c r="I709" s="23">
        <v>-110780</v>
      </c>
      <c r="K709" s="23">
        <v>-8862.4</v>
      </c>
      <c r="L709" s="23">
        <f t="shared" si="8"/>
        <v>-119642.4</v>
      </c>
      <c r="N709" s="94"/>
      <c r="O709" s="94"/>
    </row>
    <row r="710" spans="1:15" x14ac:dyDescent="0.25">
      <c r="A710" s="83" t="s">
        <v>12</v>
      </c>
      <c r="B710" s="83">
        <v>4</v>
      </c>
      <c r="C710" s="95" t="s">
        <v>1236</v>
      </c>
      <c r="E710" s="22">
        <v>46134</v>
      </c>
      <c r="F710" s="10" t="s">
        <v>395</v>
      </c>
      <c r="G710" s="28" t="s">
        <v>23</v>
      </c>
      <c r="H710" s="10" t="s">
        <v>346</v>
      </c>
      <c r="I710" s="23">
        <v>-43700</v>
      </c>
      <c r="K710" s="23">
        <v>-3496</v>
      </c>
      <c r="L710" s="23">
        <f t="shared" si="8"/>
        <v>-47196</v>
      </c>
      <c r="N710" s="94"/>
      <c r="O710" s="94"/>
    </row>
    <row r="711" spans="1:15" x14ac:dyDescent="0.25">
      <c r="A711" s="83" t="s">
        <v>12</v>
      </c>
      <c r="B711" s="83">
        <v>4</v>
      </c>
      <c r="C711" s="95" t="s">
        <v>1236</v>
      </c>
      <c r="E711" s="22">
        <v>46134</v>
      </c>
      <c r="F711" s="10" t="s">
        <v>431</v>
      </c>
      <c r="G711" s="28" t="s">
        <v>23</v>
      </c>
      <c r="H711" s="10" t="s">
        <v>363</v>
      </c>
      <c r="I711" s="23">
        <v>-106026</v>
      </c>
      <c r="K711" s="23">
        <v>-8482.08</v>
      </c>
      <c r="L711" s="23">
        <f t="shared" si="8"/>
        <v>-114508.08</v>
      </c>
      <c r="N711" s="94"/>
      <c r="O711" s="94"/>
    </row>
    <row r="712" spans="1:15" x14ac:dyDescent="0.25">
      <c r="A712" s="83" t="s">
        <v>12</v>
      </c>
      <c r="B712" s="83">
        <v>4</v>
      </c>
      <c r="C712" s="95" t="s">
        <v>1236</v>
      </c>
      <c r="E712" s="22">
        <v>46135</v>
      </c>
      <c r="F712" s="10" t="s">
        <v>396</v>
      </c>
      <c r="G712" s="28" t="s">
        <v>23</v>
      </c>
      <c r="H712" s="10" t="s">
        <v>344</v>
      </c>
      <c r="I712" s="23">
        <v>-359700</v>
      </c>
      <c r="K712" s="23">
        <v>-28776</v>
      </c>
      <c r="L712" s="23">
        <f t="shared" si="8"/>
        <v>-388476</v>
      </c>
      <c r="N712" s="94"/>
      <c r="O712" s="94"/>
    </row>
    <row r="713" spans="1:15" x14ac:dyDescent="0.25">
      <c r="A713" s="83" t="s">
        <v>12</v>
      </c>
      <c r="B713" s="83">
        <v>4</v>
      </c>
      <c r="C713" s="95" t="s">
        <v>1236</v>
      </c>
      <c r="E713" s="22">
        <v>46135</v>
      </c>
      <c r="F713" s="10" t="s">
        <v>389</v>
      </c>
      <c r="G713" s="28" t="s">
        <v>23</v>
      </c>
      <c r="H713" s="10" t="s">
        <v>366</v>
      </c>
      <c r="I713" s="23">
        <v>-119900</v>
      </c>
      <c r="K713" s="23">
        <v>-9592</v>
      </c>
      <c r="L713" s="23">
        <f t="shared" si="8"/>
        <v>-129492</v>
      </c>
      <c r="N713" s="94"/>
      <c r="O713" s="94"/>
    </row>
    <row r="714" spans="1:15" x14ac:dyDescent="0.25">
      <c r="A714" s="83" t="s">
        <v>12</v>
      </c>
      <c r="B714" s="83">
        <v>4</v>
      </c>
      <c r="C714" s="95" t="s">
        <v>1236</v>
      </c>
      <c r="E714" s="22">
        <v>46135</v>
      </c>
      <c r="F714" s="10" t="s">
        <v>426</v>
      </c>
      <c r="G714" s="28" t="s">
        <v>23</v>
      </c>
      <c r="H714" s="10" t="s">
        <v>357</v>
      </c>
      <c r="I714" s="23">
        <v>-110780</v>
      </c>
      <c r="K714" s="23">
        <v>-8862.4</v>
      </c>
      <c r="L714" s="23">
        <f t="shared" si="8"/>
        <v>-119642.4</v>
      </c>
      <c r="N714" s="94"/>
      <c r="O714" s="94"/>
    </row>
    <row r="715" spans="1:15" x14ac:dyDescent="0.25">
      <c r="A715" s="83" t="s">
        <v>12</v>
      </c>
      <c r="B715" s="83">
        <v>4</v>
      </c>
      <c r="C715" s="95" t="s">
        <v>1236</v>
      </c>
      <c r="E715" s="22">
        <v>46135</v>
      </c>
      <c r="F715" s="10" t="s">
        <v>389</v>
      </c>
      <c r="G715" s="28" t="s">
        <v>23</v>
      </c>
      <c r="H715" s="10" t="s">
        <v>366</v>
      </c>
      <c r="I715" s="23">
        <v>-110780</v>
      </c>
      <c r="K715" s="23">
        <v>-8862.4</v>
      </c>
      <c r="L715" s="23">
        <f t="shared" si="8"/>
        <v>-119642.4</v>
      </c>
      <c r="N715" s="94"/>
      <c r="O715" s="94"/>
    </row>
    <row r="716" spans="1:15" x14ac:dyDescent="0.25">
      <c r="A716" s="83" t="s">
        <v>12</v>
      </c>
      <c r="B716" s="83">
        <v>4</v>
      </c>
      <c r="C716" s="95" t="s">
        <v>1236</v>
      </c>
      <c r="E716" s="22">
        <v>46135</v>
      </c>
      <c r="F716" s="10" t="s">
        <v>406</v>
      </c>
      <c r="G716" s="28" t="s">
        <v>23</v>
      </c>
      <c r="H716" s="10" t="s">
        <v>369</v>
      </c>
      <c r="I716" s="23">
        <v>-87400</v>
      </c>
      <c r="K716" s="23">
        <v>-6992</v>
      </c>
      <c r="L716" s="23">
        <f t="shared" si="8"/>
        <v>-94392</v>
      </c>
      <c r="N716" s="94"/>
      <c r="O716" s="94"/>
    </row>
    <row r="717" spans="1:15" x14ac:dyDescent="0.25">
      <c r="A717" s="83" t="s">
        <v>12</v>
      </c>
      <c r="B717" s="83">
        <v>4</v>
      </c>
      <c r="C717" s="95" t="s">
        <v>1236</v>
      </c>
      <c r="E717" s="22">
        <v>46135</v>
      </c>
      <c r="F717" s="10" t="s">
        <v>1039</v>
      </c>
      <c r="G717" s="28" t="s">
        <v>23</v>
      </c>
      <c r="H717" s="10" t="s">
        <v>351</v>
      </c>
      <c r="I717" s="23">
        <v>-345310</v>
      </c>
      <c r="K717" s="23">
        <v>-27624.799999999999</v>
      </c>
      <c r="L717" s="23">
        <f t="shared" si="8"/>
        <v>-372934.8</v>
      </c>
      <c r="N717" s="94"/>
      <c r="O717" s="94"/>
    </row>
    <row r="718" spans="1:15" x14ac:dyDescent="0.25">
      <c r="A718" s="83" t="s">
        <v>12</v>
      </c>
      <c r="B718" s="83">
        <v>4</v>
      </c>
      <c r="C718" s="95" t="s">
        <v>1236</v>
      </c>
      <c r="E718" s="22">
        <v>46135</v>
      </c>
      <c r="F718" s="10" t="s">
        <v>389</v>
      </c>
      <c r="G718" s="28" t="s">
        <v>23</v>
      </c>
      <c r="H718" s="10" t="s">
        <v>366</v>
      </c>
      <c r="I718" s="23">
        <v>-405652</v>
      </c>
      <c r="K718" s="23">
        <v>-32452.16</v>
      </c>
      <c r="L718" s="23">
        <f t="shared" si="8"/>
        <v>-438104.16</v>
      </c>
      <c r="N718" s="94"/>
      <c r="O718" s="94"/>
    </row>
    <row r="719" spans="1:15" x14ac:dyDescent="0.25">
      <c r="A719" s="83" t="s">
        <v>12</v>
      </c>
      <c r="B719" s="83">
        <v>4</v>
      </c>
      <c r="C719" s="95" t="s">
        <v>1236</v>
      </c>
      <c r="E719" s="22">
        <v>46135</v>
      </c>
      <c r="F719" s="10" t="s">
        <v>396</v>
      </c>
      <c r="G719" s="28" t="s">
        <v>23</v>
      </c>
      <c r="H719" s="10" t="s">
        <v>344</v>
      </c>
      <c r="I719" s="23">
        <v>-709891</v>
      </c>
      <c r="K719" s="23">
        <v>-56791.28</v>
      </c>
      <c r="L719" s="23">
        <f t="shared" si="8"/>
        <v>-766682.28</v>
      </c>
      <c r="N719" s="94"/>
      <c r="O719" s="94"/>
    </row>
    <row r="720" spans="1:15" x14ac:dyDescent="0.25">
      <c r="A720" s="83" t="s">
        <v>12</v>
      </c>
      <c r="B720" s="83">
        <v>4</v>
      </c>
      <c r="C720" s="95" t="s">
        <v>1236</v>
      </c>
      <c r="E720" s="22">
        <v>46136</v>
      </c>
      <c r="F720" s="10" t="s">
        <v>406</v>
      </c>
      <c r="G720" s="28" t="s">
        <v>23</v>
      </c>
      <c r="H720" s="10" t="s">
        <v>369</v>
      </c>
      <c r="I720" s="23">
        <v>-290485</v>
      </c>
      <c r="K720" s="23">
        <v>-23238.799999999999</v>
      </c>
      <c r="L720" s="23">
        <f t="shared" si="8"/>
        <v>-313723.8</v>
      </c>
      <c r="N720" s="94"/>
      <c r="O720" s="94"/>
    </row>
    <row r="721" spans="1:16" x14ac:dyDescent="0.25">
      <c r="A721" s="83" t="s">
        <v>12</v>
      </c>
      <c r="B721" s="83">
        <v>4</v>
      </c>
      <c r="C721" s="95" t="s">
        <v>1236</v>
      </c>
      <c r="E721" s="22">
        <v>46136</v>
      </c>
      <c r="F721" s="10" t="s">
        <v>398</v>
      </c>
      <c r="G721" s="28" t="s">
        <v>23</v>
      </c>
      <c r="H721" s="10" t="s">
        <v>370</v>
      </c>
      <c r="I721" s="23">
        <v>-332340</v>
      </c>
      <c r="K721" s="23">
        <v>-26587.200000000001</v>
      </c>
      <c r="L721" s="23">
        <f t="shared" si="8"/>
        <v>-358927.2</v>
      </c>
      <c r="N721" s="94"/>
      <c r="O721" s="94"/>
    </row>
    <row r="722" spans="1:16" x14ac:dyDescent="0.25">
      <c r="A722" s="83" t="s">
        <v>12</v>
      </c>
      <c r="B722" s="83">
        <v>4</v>
      </c>
      <c r="C722" s="95" t="s">
        <v>1236</v>
      </c>
      <c r="E722" s="22">
        <v>46136</v>
      </c>
      <c r="F722" s="10" t="s">
        <v>419</v>
      </c>
      <c r="G722" s="28" t="s">
        <v>23</v>
      </c>
      <c r="H722" s="10" t="s">
        <v>382</v>
      </c>
      <c r="I722" s="23">
        <v>-418554</v>
      </c>
      <c r="K722" s="23">
        <v>-33484.32</v>
      </c>
      <c r="L722" s="23">
        <f t="shared" si="8"/>
        <v>-452038.32</v>
      </c>
      <c r="N722" s="94"/>
      <c r="O722" s="94"/>
    </row>
    <row r="723" spans="1:16" x14ac:dyDescent="0.25">
      <c r="A723" s="83" t="s">
        <v>12</v>
      </c>
      <c r="B723" s="83">
        <v>4</v>
      </c>
      <c r="C723" s="95" t="s">
        <v>1236</v>
      </c>
      <c r="E723" s="22">
        <v>46136</v>
      </c>
      <c r="F723" s="10" t="s">
        <v>406</v>
      </c>
      <c r="G723" s="28" t="s">
        <v>23</v>
      </c>
      <c r="H723" s="10" t="s">
        <v>369</v>
      </c>
      <c r="I723" s="23">
        <v>-212052</v>
      </c>
      <c r="K723" s="23">
        <v>-16964.16</v>
      </c>
      <c r="L723" s="23">
        <f t="shared" si="8"/>
        <v>-229016.16</v>
      </c>
      <c r="N723" s="94"/>
      <c r="O723" s="94"/>
    </row>
    <row r="724" spans="1:16" x14ac:dyDescent="0.25">
      <c r="A724" s="83" t="s">
        <v>12</v>
      </c>
      <c r="B724" s="83">
        <v>4</v>
      </c>
      <c r="C724" s="95" t="s">
        <v>1236</v>
      </c>
      <c r="E724" s="22">
        <v>46136</v>
      </c>
      <c r="F724" s="10" t="s">
        <v>398</v>
      </c>
      <c r="G724" s="28" t="s">
        <v>23</v>
      </c>
      <c r="H724" s="10" t="s">
        <v>370</v>
      </c>
      <c r="I724" s="23">
        <v>-530130</v>
      </c>
      <c r="K724" s="23">
        <v>-42410.400000000001</v>
      </c>
      <c r="L724" s="23">
        <f t="shared" si="8"/>
        <v>-572540.4</v>
      </c>
      <c r="N724" s="94"/>
      <c r="O724" s="94"/>
    </row>
    <row r="725" spans="1:16" x14ac:dyDescent="0.25">
      <c r="A725" s="83" t="s">
        <v>12</v>
      </c>
      <c r="B725" s="83">
        <v>4</v>
      </c>
      <c r="C725" s="95" t="s">
        <v>1236</v>
      </c>
      <c r="E725" s="22">
        <v>46136</v>
      </c>
      <c r="F725" s="10" t="s">
        <v>398</v>
      </c>
      <c r="G725" s="28" t="s">
        <v>23</v>
      </c>
      <c r="H725" s="10" t="s">
        <v>370</v>
      </c>
      <c r="I725" s="23">
        <v>-507065</v>
      </c>
      <c r="K725" s="23">
        <v>-40565.199999999997</v>
      </c>
      <c r="L725" s="23">
        <f t="shared" si="8"/>
        <v>-547630.19999999995</v>
      </c>
      <c r="N725" s="94"/>
      <c r="O725" s="94"/>
    </row>
    <row r="726" spans="1:16" x14ac:dyDescent="0.25">
      <c r="A726" s="83" t="s">
        <v>12</v>
      </c>
      <c r="B726" s="83">
        <v>4</v>
      </c>
      <c r="C726" s="95" t="s">
        <v>1236</v>
      </c>
      <c r="E726" s="22">
        <v>46136</v>
      </c>
      <c r="F726" s="10" t="s">
        <v>419</v>
      </c>
      <c r="G726" s="28" t="s">
        <v>23</v>
      </c>
      <c r="H726" s="10" t="s">
        <v>382</v>
      </c>
      <c r="I726" s="23">
        <v>-258603</v>
      </c>
      <c r="K726" s="23">
        <v>-20688.240000000002</v>
      </c>
      <c r="L726" s="23">
        <f t="shared" si="8"/>
        <v>-279291.24</v>
      </c>
      <c r="N726" s="94"/>
      <c r="O726" s="94"/>
    </row>
    <row r="727" spans="1:16" x14ac:dyDescent="0.25">
      <c r="A727" s="83" t="s">
        <v>12</v>
      </c>
      <c r="B727" s="83">
        <v>4</v>
      </c>
      <c r="C727" s="95" t="s">
        <v>1236</v>
      </c>
      <c r="E727" s="22">
        <v>46137</v>
      </c>
      <c r="F727" s="10" t="s">
        <v>414</v>
      </c>
      <c r="G727" s="28" t="s">
        <v>23</v>
      </c>
      <c r="H727" s="10" t="s">
        <v>359</v>
      </c>
      <c r="I727" s="23">
        <v>-332340</v>
      </c>
      <c r="K727" s="23">
        <v>-26587.200000000001</v>
      </c>
      <c r="L727" s="23">
        <f t="shared" si="8"/>
        <v>-358927.2</v>
      </c>
      <c r="N727" s="94"/>
      <c r="O727" s="94"/>
    </row>
    <row r="728" spans="1:16" x14ac:dyDescent="0.25">
      <c r="A728" s="83" t="s">
        <v>12</v>
      </c>
      <c r="B728" s="83">
        <v>4</v>
      </c>
      <c r="C728" s="95" t="s">
        <v>1236</v>
      </c>
      <c r="E728" s="22">
        <v>46137</v>
      </c>
      <c r="F728" s="10" t="s">
        <v>414</v>
      </c>
      <c r="G728" s="28" t="s">
        <v>23</v>
      </c>
      <c r="H728" s="10" t="s">
        <v>359</v>
      </c>
      <c r="I728" s="23">
        <v>-87400</v>
      </c>
      <c r="K728" s="23">
        <v>-6992</v>
      </c>
      <c r="L728" s="23">
        <f t="shared" si="8"/>
        <v>-94392</v>
      </c>
      <c r="N728" s="94"/>
      <c r="O728" s="94"/>
    </row>
    <row r="729" spans="1:16" x14ac:dyDescent="0.25">
      <c r="A729" s="83" t="s">
        <v>12</v>
      </c>
      <c r="B729" s="83">
        <v>4</v>
      </c>
      <c r="C729" s="95" t="s">
        <v>1236</v>
      </c>
      <c r="E729" s="22">
        <v>46137</v>
      </c>
      <c r="F729" s="10" t="s">
        <v>403</v>
      </c>
      <c r="G729" s="28" t="s">
        <v>23</v>
      </c>
      <c r="H729" s="10" t="s">
        <v>452</v>
      </c>
      <c r="I729" s="23">
        <v>-344804</v>
      </c>
      <c r="K729" s="23">
        <v>-27584.32</v>
      </c>
      <c r="L729" s="23">
        <f t="shared" si="8"/>
        <v>-372388.32</v>
      </c>
      <c r="N729" s="94"/>
      <c r="O729" s="94"/>
    </row>
    <row r="730" spans="1:16" x14ac:dyDescent="0.25">
      <c r="A730" s="83" t="s">
        <v>12</v>
      </c>
      <c r="B730" s="83">
        <v>4</v>
      </c>
      <c r="C730" s="95" t="s">
        <v>1236</v>
      </c>
      <c r="E730" s="22">
        <v>46137</v>
      </c>
      <c r="F730" s="10" t="s">
        <v>414</v>
      </c>
      <c r="G730" s="28" t="s">
        <v>23</v>
      </c>
      <c r="H730" s="10" t="s">
        <v>359</v>
      </c>
      <c r="I730" s="23">
        <v>-507065</v>
      </c>
      <c r="K730" s="23">
        <v>-40565.199999999997</v>
      </c>
      <c r="L730" s="23">
        <f t="shared" si="8"/>
        <v>-547630.19999999995</v>
      </c>
      <c r="N730" s="94"/>
      <c r="O730" s="94"/>
    </row>
    <row r="731" spans="1:16" x14ac:dyDescent="0.25">
      <c r="A731" s="83" t="s">
        <v>385</v>
      </c>
      <c r="B731" s="16">
        <v>4</v>
      </c>
      <c r="C731" s="92">
        <v>2648</v>
      </c>
      <c r="D731" s="22"/>
      <c r="E731" s="89">
        <v>46141</v>
      </c>
      <c r="F731" t="s">
        <v>316</v>
      </c>
      <c r="G731" s="28" t="s">
        <v>23</v>
      </c>
      <c r="H731" s="93" t="s">
        <v>1282</v>
      </c>
      <c r="I731" s="23">
        <v>-2490747</v>
      </c>
      <c r="J731" s="23">
        <v>0</v>
      </c>
      <c r="K731" s="96">
        <v>-199259.76</v>
      </c>
      <c r="L731" s="97">
        <v>-2690006.76</v>
      </c>
      <c r="M731" s="23"/>
      <c r="N731" s="23"/>
      <c r="O731" s="23"/>
      <c r="P731" s="23"/>
    </row>
    <row r="732" spans="1:16" x14ac:dyDescent="0.25">
      <c r="A732" s="83" t="s">
        <v>385</v>
      </c>
      <c r="B732" s="16">
        <v>4</v>
      </c>
      <c r="C732" s="92">
        <v>2648</v>
      </c>
      <c r="D732" s="22"/>
      <c r="E732" s="89">
        <v>46141</v>
      </c>
      <c r="F732" t="s">
        <v>316</v>
      </c>
      <c r="G732" s="28" t="s">
        <v>23</v>
      </c>
      <c r="H732" s="93" t="s">
        <v>1283</v>
      </c>
      <c r="I732" s="23">
        <v>-2302889</v>
      </c>
      <c r="J732" s="23">
        <v>0</v>
      </c>
      <c r="K732" s="96">
        <v>-184231.12</v>
      </c>
      <c r="L732" s="97">
        <v>-2487120.12</v>
      </c>
      <c r="M732" s="23"/>
      <c r="N732" s="23"/>
      <c r="O732" s="23"/>
      <c r="P732" s="23"/>
    </row>
    <row r="733" spans="1:16" x14ac:dyDescent="0.25">
      <c r="A733" s="83" t="s">
        <v>385</v>
      </c>
      <c r="B733" s="16">
        <v>4</v>
      </c>
      <c r="C733" s="92">
        <v>2648</v>
      </c>
      <c r="D733" s="22"/>
      <c r="E733" s="89">
        <v>46141</v>
      </c>
      <c r="F733" t="s">
        <v>316</v>
      </c>
      <c r="G733" s="28" t="s">
        <v>23</v>
      </c>
      <c r="H733" s="93" t="s">
        <v>1284</v>
      </c>
      <c r="I733" s="23">
        <v>-622687</v>
      </c>
      <c r="J733" s="23">
        <v>0</v>
      </c>
      <c r="K733" s="96">
        <v>-49814.96</v>
      </c>
      <c r="L733" s="97">
        <v>-672501.96</v>
      </c>
      <c r="M733" s="23"/>
      <c r="N733" s="23"/>
      <c r="O733" s="23"/>
      <c r="P733" s="23"/>
    </row>
    <row r="734" spans="1:16" x14ac:dyDescent="0.25">
      <c r="A734" s="83" t="s">
        <v>385</v>
      </c>
      <c r="B734" s="16">
        <v>4</v>
      </c>
      <c r="C734" s="92"/>
      <c r="D734" s="22"/>
      <c r="E734" s="80"/>
      <c r="F734" t="s">
        <v>316</v>
      </c>
      <c r="G734" s="28" t="s">
        <v>23</v>
      </c>
      <c r="H734" s="93" t="s">
        <v>1285</v>
      </c>
      <c r="I734" s="23">
        <v>0</v>
      </c>
      <c r="J734" s="23">
        <v>0</v>
      </c>
      <c r="K734" s="23">
        <v>0</v>
      </c>
      <c r="L734" s="23">
        <v>-4371261.32</v>
      </c>
      <c r="M734" s="23"/>
      <c r="N734" s="23"/>
      <c r="O734" s="23"/>
      <c r="P734" s="23"/>
    </row>
    <row r="735" spans="1:16" ht="15.75" x14ac:dyDescent="0.25">
      <c r="A735" s="83" t="s">
        <v>385</v>
      </c>
      <c r="B735" s="16">
        <v>4</v>
      </c>
      <c r="C735" s="79"/>
      <c r="D735" s="22"/>
      <c r="E735" s="80"/>
      <c r="F735" t="s">
        <v>316</v>
      </c>
      <c r="G735" s="28" t="s">
        <v>23</v>
      </c>
      <c r="H735" s="93" t="s">
        <v>1286</v>
      </c>
      <c r="I735" s="23">
        <v>0</v>
      </c>
      <c r="J735" s="23">
        <v>0</v>
      </c>
      <c r="K735" s="23">
        <v>0</v>
      </c>
      <c r="L735" s="38">
        <v>-2487120.0750000002</v>
      </c>
      <c r="M735" s="23"/>
      <c r="N735" s="23"/>
      <c r="O735" s="23"/>
      <c r="P735" s="23"/>
    </row>
    <row r="736" spans="1:16" x14ac:dyDescent="0.25">
      <c r="A736" s="83" t="s">
        <v>14</v>
      </c>
      <c r="B736" s="16">
        <v>3</v>
      </c>
      <c r="E736" s="22">
        <v>46140</v>
      </c>
      <c r="F736" t="s">
        <v>316</v>
      </c>
      <c r="G736" s="28" t="s">
        <v>23</v>
      </c>
      <c r="H736" t="s">
        <v>1287</v>
      </c>
      <c r="L736" s="23">
        <v>-135777353</v>
      </c>
    </row>
  </sheetData>
  <autoFilter ref="A3:M36" xr:uid="{00000000-0009-0000-0000-000003000000}"/>
  <phoneticPr fontId="29" type="noConversion"/>
  <conditionalFormatting sqref="C603:C730 C1:C118 C513:C587 C736:C1048576">
    <cfRule type="duplicateValues" dxfId="4" priority="10"/>
  </conditionalFormatting>
  <conditionalFormatting sqref="D588:D602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N18"/>
  <sheetViews>
    <sheetView topLeftCell="A7" zoomScaleNormal="100" workbookViewId="0">
      <selection activeCell="D6" sqref="D6"/>
    </sheetView>
  </sheetViews>
  <sheetFormatPr defaultRowHeight="15" x14ac:dyDescent="0.25"/>
  <cols>
    <col min="1" max="1" width="5.42578125" customWidth="1"/>
    <col min="2" max="2" width="9.85546875" customWidth="1"/>
    <col min="3" max="3" width="21" customWidth="1"/>
    <col min="4" max="4" width="23.28515625" customWidth="1"/>
    <col min="5" max="5" width="18.5703125" customWidth="1"/>
    <col min="6" max="6" width="18.42578125" customWidth="1"/>
    <col min="7" max="7" width="17.28515625" customWidth="1"/>
    <col min="8" max="8" width="22" customWidth="1"/>
    <col min="9" max="9" width="13" hidden="1" customWidth="1"/>
    <col min="10" max="10" width="15.42578125" hidden="1" customWidth="1"/>
    <col min="11" max="11" width="14.42578125" hidden="1" customWidth="1"/>
    <col min="12" max="12" width="12.28515625" hidden="1" customWidth="1"/>
    <col min="13" max="13" width="17.5703125" style="55" customWidth="1"/>
    <col min="14" max="14" width="18.42578125" customWidth="1"/>
  </cols>
  <sheetData>
    <row r="2" spans="1:14" ht="19.5" x14ac:dyDescent="0.3">
      <c r="B2" s="99" t="s">
        <v>21</v>
      </c>
      <c r="C2" s="99"/>
      <c r="D2" s="99"/>
      <c r="E2" s="99"/>
      <c r="F2" s="99"/>
      <c r="G2" s="99"/>
      <c r="H2" s="99"/>
    </row>
    <row r="3" spans="1:14" s="6" customFormat="1" ht="19.5" x14ac:dyDescent="0.3">
      <c r="A3" s="5"/>
      <c r="B3" s="5"/>
      <c r="C3" s="5" t="s">
        <v>11</v>
      </c>
      <c r="D3" s="5" t="s">
        <v>12</v>
      </c>
      <c r="E3" s="5" t="s">
        <v>13</v>
      </c>
      <c r="F3" s="5" t="s">
        <v>14</v>
      </c>
      <c r="G3" s="5"/>
      <c r="H3" s="5"/>
      <c r="M3" s="56"/>
    </row>
    <row r="4" spans="1:14" ht="35.65" customHeight="1" x14ac:dyDescent="0.25">
      <c r="B4" s="1" t="s">
        <v>15</v>
      </c>
      <c r="C4" s="7" t="s">
        <v>56</v>
      </c>
      <c r="D4" s="2" t="s">
        <v>19</v>
      </c>
      <c r="E4" s="2" t="s">
        <v>0</v>
      </c>
      <c r="F4" s="2" t="s">
        <v>18</v>
      </c>
      <c r="G4" s="2" t="s">
        <v>16</v>
      </c>
      <c r="H4" s="2" t="s">
        <v>17</v>
      </c>
      <c r="I4" s="19"/>
      <c r="J4" s="19"/>
    </row>
    <row r="5" spans="1:14" s="10" customFormat="1" ht="24.75" customHeight="1" x14ac:dyDescent="0.25">
      <c r="A5" s="8"/>
      <c r="B5" s="3" t="s">
        <v>1</v>
      </c>
      <c r="C5" s="13"/>
      <c r="D5" s="4"/>
      <c r="E5" s="9"/>
      <c r="F5" s="9"/>
      <c r="G5" s="9"/>
      <c r="H5" s="73">
        <f>'2025'!O19</f>
        <v>134424702.44999999</v>
      </c>
      <c r="I5" s="17"/>
      <c r="J5" s="17"/>
      <c r="M5" s="35">
        <f>+H5</f>
        <v>134424702.44999999</v>
      </c>
      <c r="N5" s="31"/>
    </row>
    <row r="6" spans="1:14" s="10" customFormat="1" ht="24.75" customHeight="1" x14ac:dyDescent="0.25">
      <c r="A6" s="63"/>
      <c r="B6" s="15">
        <v>1</v>
      </c>
      <c r="C6" s="11">
        <f>SUMIFS('Chi tiết'!$L:$L,'Chi tiết'!$B:$B,'Tổng hợp '!$B6,'Chi tiết'!$A:$A,"BH")</f>
        <v>281426612</v>
      </c>
      <c r="D6" s="11">
        <f>SUMIFS('Chi tiết'!$L:$L,'Chi tiết'!$B:$B,'Tổng hợp '!$B6,'Chi tiết'!$A:$A,"TRA")</f>
        <v>-15977315.879999999</v>
      </c>
      <c r="E6" s="11">
        <f>SUMIFS('Chi tiết'!$L:$L,'Chi tiết'!$B:$B,'Tổng hợp '!$B6,'Chi tiết'!$A:$A,"GT")</f>
        <v>-35016312</v>
      </c>
      <c r="F6" s="11">
        <f>SUMIFS('Chi tiết'!$L:$L,'Chi tiết'!$B:$B,'Tổng hợp '!$B6,'Chi tiết'!$A:$A,"TT")</f>
        <v>-364857692</v>
      </c>
      <c r="G6" s="11">
        <f>SUM(C6:E6)</f>
        <v>230432984.12</v>
      </c>
      <c r="H6" s="11">
        <f>+H5+SUM(F6:G6)</f>
        <v>-5.4300000071525574</v>
      </c>
      <c r="I6" s="17"/>
      <c r="J6" s="17"/>
      <c r="K6" s="30">
        <v>37092861</v>
      </c>
      <c r="L6" s="31">
        <f>E6+K6</f>
        <v>2076549</v>
      </c>
      <c r="M6" s="35">
        <v>22720666</v>
      </c>
    </row>
    <row r="7" spans="1:14" s="10" customFormat="1" ht="24.75" customHeight="1" x14ac:dyDescent="0.25">
      <c r="B7" s="15">
        <v>2</v>
      </c>
      <c r="C7" s="11">
        <f>SUMIFS('Chi tiết'!$L:$L,'Chi tiết'!B:B,'Tổng hợp '!$B7,'Chi tiết'!$A:$A,"BH")</f>
        <v>523071025.92000002</v>
      </c>
      <c r="D7" s="11">
        <f>SUMIFS('Chi tiết'!$L:$L,'Chi tiết'!$B:$B,'Tổng hợp '!$B7,'Chi tiết'!$A:$A,"TRA")</f>
        <v>-21501669.240000002</v>
      </c>
      <c r="E7" s="11">
        <f>SUMIFS('Chi tiết'!$L:$L,'Chi tiết'!$B:$B,'Tổng hợp '!$B7,'Chi tiết'!$A:$A,"GT")</f>
        <v>-44531826.839999996</v>
      </c>
      <c r="F7" s="11">
        <f>SUMIFS('Chi tiết'!$L:$L,'Chi tiết'!$B:$B,'Tổng hợp '!$B7,'Chi tiết'!$A:$A,"TT")</f>
        <v>-457036973</v>
      </c>
      <c r="G7" s="74">
        <f t="shared" ref="G7:G14" si="0">SUM(C7:E7)</f>
        <v>457037529.84000003</v>
      </c>
      <c r="H7" s="11">
        <f t="shared" ref="H7:H17" si="1">+H6+SUM(F7:G7)</f>
        <v>551.41000002622604</v>
      </c>
      <c r="I7" s="17"/>
      <c r="J7" s="17"/>
      <c r="K7" s="30">
        <v>2813397</v>
      </c>
      <c r="L7" s="31">
        <f>E7+K7</f>
        <v>-41718429.839999996</v>
      </c>
      <c r="M7" s="35"/>
    </row>
    <row r="8" spans="1:14" s="10" customFormat="1" ht="24.75" customHeight="1" x14ac:dyDescent="0.25">
      <c r="B8" s="15">
        <v>3</v>
      </c>
      <c r="C8" s="11">
        <f>SUMIFS('Chi tiết'!$L:$L,'Chi tiết'!B:B,'Tổng hợp '!$B8,'Chi tiết'!$A:$A,"BH")</f>
        <v>166272148.36000001</v>
      </c>
      <c r="D8" s="11">
        <f>SUMIFS('Chi tiết'!$L:$L,'Chi tiết'!$B:$B,'Tổng hợp '!$B8,'Chi tiết'!$A:$A,"TRA")</f>
        <v>-16918796.160000004</v>
      </c>
      <c r="E8" s="11">
        <f>SUMIFS('Chi tiết'!$L:$L,'Chi tiết'!$B:$B,'Tổng hợp '!$B8,'Chi tiết'!$A:$A,"GT")</f>
        <v>-13575981.870000001</v>
      </c>
      <c r="F8" s="74">
        <f>SUMIFS('Chi tiết'!$L:$L,'Chi tiết'!$B:$B,'Tổng hợp '!$B8,'Chi tiết'!$A:$A,"TT")</f>
        <v>-135777353</v>
      </c>
      <c r="G8" s="11">
        <f t="shared" si="0"/>
        <v>135777370.33000001</v>
      </c>
      <c r="H8" s="11">
        <f t="shared" si="1"/>
        <v>568.74000003933907</v>
      </c>
      <c r="I8" s="17"/>
      <c r="J8" s="17"/>
      <c r="K8" s="30">
        <v>3726411</v>
      </c>
      <c r="L8" s="31">
        <f>E8+K8</f>
        <v>-9849570.870000001</v>
      </c>
      <c r="M8" s="35">
        <v>75339118</v>
      </c>
    </row>
    <row r="9" spans="1:14" s="10" customFormat="1" ht="24.75" customHeight="1" x14ac:dyDescent="0.25">
      <c r="B9" s="15">
        <v>4</v>
      </c>
      <c r="C9" s="20">
        <f>SUMIFS('Chi tiết'!$L:$L,'Chi tiết'!B:B,'Tổng hợp '!$B9,'Chi tiết'!$A:$A,"BH")</f>
        <v>165808005</v>
      </c>
      <c r="D9" s="20">
        <f>SUMIFS('Chi tiết'!$L:$L,'Chi tiết'!$B:$B,'Tổng hợp '!$B9,'Chi tiết'!$A:$A,"TRA")</f>
        <v>-31307656.679999985</v>
      </c>
      <c r="E9" s="20">
        <f>SUMIFS('Chi tiết'!$L:$L,'Chi tiết'!$B:$B,'Tổng hợp '!$B9,'Chi tiết'!$A:$A,"GT")</f>
        <v>-12708010.234999999</v>
      </c>
      <c r="F9" s="20">
        <f>SUMIFS('Chi tiết'!$L:$L,'Chi tiết'!$B:$B,'Tổng hợp '!$B9,'Chi tiết'!$A:$A,"TT")</f>
        <v>0</v>
      </c>
      <c r="G9" s="11">
        <f t="shared" si="0"/>
        <v>121792338.08500002</v>
      </c>
      <c r="H9" s="11">
        <f t="shared" si="1"/>
        <v>121792906.82500006</v>
      </c>
      <c r="I9" s="17"/>
      <c r="J9" s="17"/>
      <c r="K9" s="30">
        <v>6429551.7199999988</v>
      </c>
      <c r="L9" s="31">
        <f>E9+K9</f>
        <v>-6278458.5150000006</v>
      </c>
      <c r="M9" s="35">
        <v>3726410</v>
      </c>
    </row>
    <row r="10" spans="1:14" s="10" customFormat="1" ht="24.75" customHeight="1" x14ac:dyDescent="0.25">
      <c r="B10" s="15">
        <v>5</v>
      </c>
      <c r="C10" s="11">
        <f>SUMIFS('Chi tiết'!$L:$L,'Chi tiết'!B:B,'Tổng hợp '!$B10,'Chi tiết'!$A:$A,"BH")</f>
        <v>0</v>
      </c>
      <c r="D10" s="11">
        <f>SUMIFS('Chi tiết'!$L:$L,'Chi tiết'!$B:$B,'Tổng hợp '!$B10,'Chi tiết'!$A:$A,"TRA")</f>
        <v>0</v>
      </c>
      <c r="E10" s="11">
        <f>SUMIFS('Chi tiết'!$L:$L,'Chi tiết'!$B:$B,'Tổng hợp '!$B10,'Chi tiết'!$A:$A,"GT")</f>
        <v>0</v>
      </c>
      <c r="F10" s="11">
        <f>SUMIFS('Chi tiết'!$L:$L,'Chi tiết'!$B:$B,'Tổng hợp '!$B10,'Chi tiết'!$A:$A,"TT")</f>
        <v>0</v>
      </c>
      <c r="G10" s="11">
        <f t="shared" si="0"/>
        <v>0</v>
      </c>
      <c r="H10" s="11">
        <f t="shared" si="1"/>
        <v>121792906.82500006</v>
      </c>
      <c r="I10" s="17">
        <v>109542237.60000002</v>
      </c>
      <c r="J10" s="17">
        <f>H10-I10</f>
        <v>12250669.225000039</v>
      </c>
      <c r="K10" s="30">
        <v>7097739</v>
      </c>
      <c r="L10" s="31">
        <f>E10+K10</f>
        <v>7097739</v>
      </c>
      <c r="M10" s="35"/>
    </row>
    <row r="11" spans="1:14" s="10" customFormat="1" ht="24.75" customHeight="1" x14ac:dyDescent="0.25">
      <c r="B11" s="15">
        <v>6</v>
      </c>
      <c r="C11" s="11">
        <f>SUMIFS('Chi tiết'!$L:$L,'Chi tiết'!B:B,'Tổng hợp '!$B11,'Chi tiết'!$A:$A,"BH")</f>
        <v>0</v>
      </c>
      <c r="D11" s="11">
        <f>SUMIFS('Chi tiết'!$L:$L,'Chi tiết'!$B:$B,'Tổng hợp '!$B11,'Chi tiết'!$A:$A,"TRA")</f>
        <v>0</v>
      </c>
      <c r="E11" s="11">
        <f>SUMIFS('Chi tiết'!$L:$L,'Chi tiết'!$B:$B,'Tổng hợp '!$B11,'Chi tiết'!$A:$A,"GT")</f>
        <v>0</v>
      </c>
      <c r="F11" s="11">
        <f>SUMIFS('Chi tiết'!$L:$L,'Chi tiết'!$B:$B,'Tổng hợp '!$B11,'Chi tiết'!$A:$A,"TT")</f>
        <v>0</v>
      </c>
      <c r="G11" s="11">
        <f t="shared" si="0"/>
        <v>0</v>
      </c>
      <c r="H11" s="11">
        <f t="shared" si="1"/>
        <v>121792906.82500006</v>
      </c>
      <c r="I11" s="17"/>
      <c r="J11" s="17"/>
      <c r="M11" s="35"/>
      <c r="N11" s="31"/>
    </row>
    <row r="12" spans="1:14" s="10" customFormat="1" ht="24.75" customHeight="1" x14ac:dyDescent="0.25">
      <c r="B12" s="15">
        <v>7</v>
      </c>
      <c r="C12" s="11">
        <f>SUMIFS('Chi tiết'!$L:$L,'Chi tiết'!B:B,'Tổng hợp '!$B12,'Chi tiết'!$A:$A,"BH")</f>
        <v>0</v>
      </c>
      <c r="D12" s="11">
        <f>SUMIFS('Chi tiết'!$L:$L,'Chi tiết'!$B:$B,'Tổng hợp '!$B12,'Chi tiết'!$A:$A,"TRA")</f>
        <v>0</v>
      </c>
      <c r="E12" s="11">
        <f>SUMIFS('Chi tiết'!$L:$L,'Chi tiết'!$B:$B,'Tổng hợp '!$B12,'Chi tiết'!$A:$A,"GT")</f>
        <v>0</v>
      </c>
      <c r="F12" s="11">
        <f>SUMIFS('Chi tiết'!$L:$L,'Chi tiết'!$B:$B,'Tổng hợp '!$B12,'Chi tiết'!$A:$A,"TT")</f>
        <v>0</v>
      </c>
      <c r="G12" s="11">
        <f t="shared" si="0"/>
        <v>0</v>
      </c>
      <c r="H12" s="11">
        <f t="shared" si="1"/>
        <v>121792906.82500006</v>
      </c>
      <c r="M12" s="35"/>
      <c r="N12" s="31"/>
    </row>
    <row r="13" spans="1:14" s="10" customFormat="1" ht="24.75" customHeight="1" x14ac:dyDescent="0.25">
      <c r="B13" s="15">
        <v>8</v>
      </c>
      <c r="C13" s="11">
        <f>SUMIFS('Chi tiết'!$L:$L,'Chi tiết'!B:B,'Tổng hợp '!$B13,'Chi tiết'!$A:$A,"BH")</f>
        <v>0</v>
      </c>
      <c r="D13" s="11">
        <f>SUMIFS('Chi tiết'!$L:$L,'Chi tiết'!$B:$B,'Tổng hợp '!$B13,'Chi tiết'!$A:$A,"TRA")</f>
        <v>0</v>
      </c>
      <c r="E13" s="11">
        <f>SUMIFS('Chi tiết'!$L:$L,'Chi tiết'!$B:$B,'Tổng hợp '!$B13,'Chi tiết'!$A:$A,"GT")</f>
        <v>0</v>
      </c>
      <c r="F13" s="11">
        <f>SUMIFS('Chi tiết'!$L:$L,'Chi tiết'!$B:$B,'Tổng hợp '!$B13,'Chi tiết'!$A:$A,"TT")</f>
        <v>0</v>
      </c>
      <c r="G13" s="11">
        <f t="shared" si="0"/>
        <v>0</v>
      </c>
      <c r="H13" s="11">
        <f t="shared" si="1"/>
        <v>121792906.82500006</v>
      </c>
      <c r="M13" s="35"/>
    </row>
    <row r="14" spans="1:14" s="10" customFormat="1" ht="24.75" customHeight="1" x14ac:dyDescent="0.25">
      <c r="B14" s="15">
        <v>9</v>
      </c>
      <c r="C14" s="11">
        <f>SUMIFS('Chi tiết'!$L:$L,'Chi tiết'!B:B,'Tổng hợp '!$B14,'Chi tiết'!$A:$A,"BH")</f>
        <v>0</v>
      </c>
      <c r="D14" s="11">
        <f>SUMIFS('Chi tiết'!$L:$L,'Chi tiết'!$B:$B,'Tổng hợp '!$B14,'Chi tiết'!$A:$A,"TRA")</f>
        <v>0</v>
      </c>
      <c r="E14" s="11">
        <f>SUMIFS('Chi tiết'!$L:$L,'Chi tiết'!$B:$B,'Tổng hợp '!$B14,'Chi tiết'!$A:$A,"GT")</f>
        <v>0</v>
      </c>
      <c r="F14" s="11">
        <f>SUMIFS('Chi tiết'!$L:$L,'Chi tiết'!$B:$B,'Tổng hợp '!$B14,'Chi tiết'!$A:$A,"TT")</f>
        <v>0</v>
      </c>
      <c r="G14" s="11">
        <f t="shared" si="0"/>
        <v>0</v>
      </c>
      <c r="H14" s="11">
        <f t="shared" si="1"/>
        <v>121792906.82500006</v>
      </c>
      <c r="M14" s="35"/>
    </row>
    <row r="15" spans="1:14" s="10" customFormat="1" ht="24.75" customHeight="1" x14ac:dyDescent="0.25">
      <c r="B15" s="15">
        <v>10</v>
      </c>
      <c r="C15" s="11">
        <f>SUMIFS('Chi tiết'!$L:$L,'Chi tiết'!B:B,'Tổng hợp '!$B15,'Chi tiết'!$A:$A,"BH")</f>
        <v>0</v>
      </c>
      <c r="D15" s="11">
        <f>SUMIFS('Chi tiết'!$L:$L,'Chi tiết'!$B:$B,'Tổng hợp '!$B15,'Chi tiết'!$A:$A,"TRA")</f>
        <v>0</v>
      </c>
      <c r="E15" s="11">
        <f>SUMIFS('Chi tiết'!$L:$L,'Chi tiết'!$B:$B,'Tổng hợp '!$B15,'Chi tiết'!$A:$A,"GT")</f>
        <v>0</v>
      </c>
      <c r="F15" s="11">
        <f>SUMIFS('Chi tiết'!$L:$L,'Chi tiết'!$B:$B,'Tổng hợp '!$B15,'Chi tiết'!$A:$A,"TT")</f>
        <v>0</v>
      </c>
      <c r="G15" s="11">
        <f>SUM(C15:E15)</f>
        <v>0</v>
      </c>
      <c r="H15" s="11">
        <f t="shared" si="1"/>
        <v>121792906.82500006</v>
      </c>
      <c r="M15" s="35"/>
    </row>
    <row r="16" spans="1:14" s="10" customFormat="1" ht="24.75" customHeight="1" x14ac:dyDescent="0.25">
      <c r="B16" s="15">
        <v>11</v>
      </c>
      <c r="C16" s="11">
        <f>SUMIFS('Chi tiết'!$L:$L,'Chi tiết'!B:B,'Tổng hợp '!$B16,'Chi tiết'!$A:$A,"BH")</f>
        <v>0</v>
      </c>
      <c r="D16" s="11">
        <f>SUMIFS('Chi tiết'!$L:$L,'Chi tiết'!$B:$B,'Tổng hợp '!$B16,'Chi tiết'!$A:$A,"TRA")</f>
        <v>0</v>
      </c>
      <c r="E16" s="11">
        <f>SUMIFS('Chi tiết'!$L:$L,'Chi tiết'!$B:$B,'Tổng hợp '!$B16,'Chi tiết'!$A:$A,"GT")</f>
        <v>0</v>
      </c>
      <c r="F16" s="11">
        <f>SUMIFS('Chi tiết'!$L:$L,'Chi tiết'!$B:$B,'Tổng hợp '!$B16,'Chi tiết'!$A:$A,"TT")</f>
        <v>0</v>
      </c>
      <c r="G16" s="11">
        <f>SUM(C16:E16)</f>
        <v>0</v>
      </c>
      <c r="H16" s="11">
        <f t="shared" si="1"/>
        <v>121792906.82500006</v>
      </c>
      <c r="M16" s="35"/>
    </row>
    <row r="17" spans="2:13" s="10" customFormat="1" ht="24.75" customHeight="1" x14ac:dyDescent="0.25">
      <c r="B17" s="15">
        <v>12</v>
      </c>
      <c r="C17" s="11">
        <f>SUMIFS('Chi tiết'!$L:$L,'Chi tiết'!B:B,'Tổng hợp '!$B17,'Chi tiết'!$A:$A,"BH")</f>
        <v>0</v>
      </c>
      <c r="D17" s="11">
        <f>SUMIFS('Chi tiết'!$L:$L,'Chi tiết'!$B:$B,'Tổng hợp '!$B17,'Chi tiết'!$A:$A,"TRA")</f>
        <v>0</v>
      </c>
      <c r="E17" s="11">
        <f>SUMIFS('Chi tiết'!$L:$L,'Chi tiết'!$B:$B,'Tổng hợp '!$B17,'Chi tiết'!$A:$A,"GT")</f>
        <v>0</v>
      </c>
      <c r="F17" s="11">
        <f>SUMIFS('Chi tiết'!$L:$L,'Chi tiết'!$B:$B,'Tổng hợp '!$B17,'Chi tiết'!$A:$A,"TT")</f>
        <v>0</v>
      </c>
      <c r="G17" s="11">
        <f>SUM(C17:E17)</f>
        <v>0</v>
      </c>
      <c r="H17" s="11">
        <f t="shared" si="1"/>
        <v>121792906.82500006</v>
      </c>
      <c r="M17" s="35"/>
    </row>
    <row r="18" spans="2:13" s="10" customFormat="1" ht="24.75" customHeight="1" x14ac:dyDescent="0.25">
      <c r="B18" s="21" t="s">
        <v>16</v>
      </c>
      <c r="C18" s="14">
        <f>SUBTOTAL(9,C6:C17)</f>
        <v>1136577791.2800002</v>
      </c>
      <c r="D18" s="14">
        <f t="shared" ref="D18:G18" si="2">SUBTOTAL(9,D6:D17)</f>
        <v>-85705437.959999993</v>
      </c>
      <c r="E18" s="14">
        <f t="shared" si="2"/>
        <v>-105832130.94500001</v>
      </c>
      <c r="F18" s="14">
        <f t="shared" si="2"/>
        <v>-957672018</v>
      </c>
      <c r="G18" s="14">
        <f t="shared" si="2"/>
        <v>945040222.37500012</v>
      </c>
      <c r="H18" s="14">
        <f>H5+SUM(C18:F18)</f>
        <v>121792906.82500011</v>
      </c>
      <c r="M18" s="35">
        <f>+M5-SUM(M6:M17)</f>
        <v>32638508.449999988</v>
      </c>
    </row>
  </sheetData>
  <mergeCells count="1">
    <mergeCell ref="B2:H2"/>
  </mergeCells>
  <conditionalFormatting sqref="B18">
    <cfRule type="duplicateValues" dxfId="1" priority="1"/>
  </conditionalFormatting>
  <pageMargins left="0.7" right="0.7" top="0.75" bottom="0.75" header="0.3" footer="0.3"/>
  <pageSetup paperSize="9" scale="96" orientation="landscape" horizontalDpi="300" verticalDpi="300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M13"/>
  <sheetViews>
    <sheetView workbookViewId="0">
      <selection activeCell="A11" sqref="A11:XFD11"/>
    </sheetView>
  </sheetViews>
  <sheetFormatPr defaultRowHeight="15" x14ac:dyDescent="0.25"/>
  <cols>
    <col min="1" max="1" width="5.42578125" customWidth="1"/>
    <col min="2" max="2" width="26.5703125" bestFit="1" customWidth="1"/>
    <col min="3" max="3" width="21" customWidth="1"/>
    <col min="4" max="4" width="23.28515625" customWidth="1"/>
    <col min="5" max="5" width="23.7109375" customWidth="1"/>
    <col min="6" max="6" width="24.85546875" customWidth="1"/>
    <col min="7" max="7" width="28.42578125" customWidth="1"/>
    <col min="8" max="8" width="13" hidden="1" customWidth="1"/>
    <col min="9" max="9" width="15.42578125" hidden="1" customWidth="1"/>
    <col min="10" max="10" width="14.42578125" hidden="1" customWidth="1"/>
    <col min="11" max="11" width="12.28515625" hidden="1" customWidth="1"/>
    <col min="12" max="12" width="17.5703125" customWidth="1"/>
    <col min="13" max="13" width="18.42578125" customWidth="1"/>
  </cols>
  <sheetData>
    <row r="2" spans="1:13" ht="19.5" x14ac:dyDescent="0.3">
      <c r="B2" s="99" t="s">
        <v>21</v>
      </c>
      <c r="C2" s="99"/>
      <c r="D2" s="99"/>
      <c r="E2" s="99"/>
      <c r="F2" s="99"/>
      <c r="G2" s="99"/>
    </row>
    <row r="3" spans="1:13" s="6" customFormat="1" ht="19.5" x14ac:dyDescent="0.3">
      <c r="A3" s="5"/>
      <c r="B3" s="5"/>
      <c r="C3" s="5" t="s">
        <v>11</v>
      </c>
      <c r="D3" s="5" t="s">
        <v>12</v>
      </c>
      <c r="E3" s="5" t="s">
        <v>13</v>
      </c>
      <c r="F3" s="5" t="s">
        <v>14</v>
      </c>
      <c r="G3" s="5"/>
    </row>
    <row r="4" spans="1:13" ht="35.65" customHeight="1" x14ac:dyDescent="0.25">
      <c r="B4" s="1" t="s">
        <v>15</v>
      </c>
      <c r="C4" s="7" t="s">
        <v>20</v>
      </c>
      <c r="D4" s="2" t="s">
        <v>19</v>
      </c>
      <c r="E4" s="2" t="s">
        <v>52</v>
      </c>
      <c r="F4" s="2" t="s">
        <v>18</v>
      </c>
      <c r="G4" s="2" t="s">
        <v>17</v>
      </c>
      <c r="H4" s="19"/>
      <c r="I4" s="19"/>
    </row>
    <row r="5" spans="1:13" s="10" customFormat="1" ht="24.75" customHeight="1" x14ac:dyDescent="0.25">
      <c r="A5" s="8"/>
      <c r="B5" s="3" t="s">
        <v>1</v>
      </c>
      <c r="C5" s="13"/>
      <c r="D5" s="4"/>
      <c r="E5" s="9"/>
      <c r="F5" s="9"/>
      <c r="G5" s="18">
        <v>106468858</v>
      </c>
      <c r="H5" s="17"/>
      <c r="I5" s="17"/>
      <c r="M5" s="31"/>
    </row>
    <row r="6" spans="1:13" s="10" customFormat="1" ht="24.75" customHeight="1" x14ac:dyDescent="0.25">
      <c r="B6" s="15">
        <v>1</v>
      </c>
      <c r="C6" s="11">
        <v>419156178</v>
      </c>
      <c r="D6" s="11">
        <v>-8522068</v>
      </c>
      <c r="E6" s="11">
        <v>-55153158</v>
      </c>
      <c r="F6" s="11">
        <v>0</v>
      </c>
      <c r="G6" s="11">
        <v>461949810</v>
      </c>
      <c r="H6" s="17"/>
      <c r="I6" s="17"/>
      <c r="J6" s="30">
        <v>37092861</v>
      </c>
      <c r="K6" s="31">
        <v>-18060297</v>
      </c>
    </row>
    <row r="7" spans="1:13" s="10" customFormat="1" ht="24.75" customHeight="1" x14ac:dyDescent="0.25">
      <c r="B7" s="15">
        <v>2</v>
      </c>
      <c r="C7" s="11">
        <v>99343067</v>
      </c>
      <c r="D7" s="11">
        <v>-18960291</v>
      </c>
      <c r="E7" s="11">
        <v>-6348750</v>
      </c>
      <c r="F7" s="11">
        <v>-378201605</v>
      </c>
      <c r="G7" s="11">
        <v>157782231</v>
      </c>
      <c r="H7" s="17"/>
      <c r="I7" s="17"/>
      <c r="J7" s="30">
        <v>2813397</v>
      </c>
      <c r="K7" s="31">
        <v>-3535353</v>
      </c>
    </row>
    <row r="8" spans="1:13" s="10" customFormat="1" ht="24.75" customHeight="1" x14ac:dyDescent="0.25">
      <c r="B8" s="15">
        <v>3</v>
      </c>
      <c r="C8" s="11">
        <v>105556758</v>
      </c>
      <c r="D8" s="11">
        <v>-24151031</v>
      </c>
      <c r="E8" s="11">
        <v>-10155954</v>
      </c>
      <c r="F8" s="11">
        <v>-149373130</v>
      </c>
      <c r="G8" s="11">
        <v>79658874</v>
      </c>
      <c r="H8" s="17"/>
      <c r="I8" s="17"/>
      <c r="J8" s="30">
        <v>3726411</v>
      </c>
      <c r="K8" s="31">
        <v>-6429543</v>
      </c>
    </row>
    <row r="9" spans="1:13" s="10" customFormat="1" ht="24.75" customHeight="1" x14ac:dyDescent="0.25">
      <c r="B9" s="15">
        <v>4</v>
      </c>
      <c r="C9" s="20">
        <v>111559341</v>
      </c>
      <c r="D9" s="20">
        <v>-21693455</v>
      </c>
      <c r="E9" s="20">
        <v>-7097741</v>
      </c>
      <c r="F9" s="20">
        <v>-74976175</v>
      </c>
      <c r="G9" s="11">
        <v>87450844</v>
      </c>
      <c r="H9" s="17"/>
      <c r="I9" s="17"/>
      <c r="J9" s="30">
        <v>6429551.7199999988</v>
      </c>
      <c r="K9" s="31">
        <v>-668189.28000000119</v>
      </c>
    </row>
    <row r="10" spans="1:13" s="10" customFormat="1" ht="24.75" customHeight="1" x14ac:dyDescent="0.25">
      <c r="B10" s="15">
        <v>5</v>
      </c>
      <c r="C10" s="11">
        <v>97549844</v>
      </c>
      <c r="D10" s="11">
        <v>-14285945</v>
      </c>
      <c r="E10" s="11">
        <v>-6576305</v>
      </c>
      <c r="F10" s="11">
        <v>-82768147</v>
      </c>
      <c r="G10" s="11">
        <v>81370291</v>
      </c>
      <c r="H10" s="17">
        <v>109542237.60000002</v>
      </c>
      <c r="I10" s="17">
        <v>-28171946.600000024</v>
      </c>
      <c r="J10" s="30">
        <v>7097739</v>
      </c>
      <c r="K10" s="31">
        <v>521434</v>
      </c>
      <c r="L10" s="31"/>
    </row>
    <row r="11" spans="1:13" s="10" customFormat="1" ht="24.75" customHeight="1" x14ac:dyDescent="0.25">
      <c r="B11" s="15">
        <v>6</v>
      </c>
      <c r="C11" s="11">
        <v>105794987</v>
      </c>
      <c r="D11" s="11">
        <v>-10880768</v>
      </c>
      <c r="E11" s="11">
        <v>-7399050</v>
      </c>
      <c r="F11" s="11">
        <v>-76687595</v>
      </c>
      <c r="G11" s="11">
        <v>92197865</v>
      </c>
      <c r="H11" s="17"/>
      <c r="I11" s="17"/>
      <c r="L11" s="35"/>
      <c r="M11" s="31"/>
    </row>
    <row r="12" spans="1:13" s="10" customFormat="1" ht="24.75" customHeight="1" x14ac:dyDescent="0.25">
      <c r="B12" s="15">
        <v>7</v>
      </c>
      <c r="C12" s="11">
        <v>176959799</v>
      </c>
      <c r="D12" s="11">
        <v>-14908438</v>
      </c>
      <c r="E12" s="11">
        <v>-12896473</v>
      </c>
      <c r="F12" s="11">
        <v>-86281766</v>
      </c>
      <c r="G12" s="11">
        <v>155070987</v>
      </c>
      <c r="M12" s="31"/>
    </row>
    <row r="13" spans="1:13" s="10" customFormat="1" ht="24.75" customHeight="1" x14ac:dyDescent="0.25">
      <c r="B13" s="21" t="s">
        <v>16</v>
      </c>
      <c r="C13" s="14">
        <f>SUM(C6:C12)</f>
        <v>1115919974</v>
      </c>
      <c r="D13" s="14">
        <f t="shared" ref="D13:F13" si="0">SUM(D6:D12)</f>
        <v>-113401996</v>
      </c>
      <c r="E13" s="14">
        <f t="shared" si="0"/>
        <v>-105627431</v>
      </c>
      <c r="F13" s="14">
        <f t="shared" si="0"/>
        <v>-848288418</v>
      </c>
      <c r="G13" s="14"/>
    </row>
  </sheetData>
  <mergeCells count="1">
    <mergeCell ref="B2:G2"/>
  </mergeCells>
  <conditionalFormatting sqref="B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2024</vt:lpstr>
      <vt:lpstr>2025</vt:lpstr>
      <vt:lpstr>2026</vt:lpstr>
      <vt:lpstr>Chi tiết</vt:lpstr>
      <vt:lpstr>Tổng hợp </vt:lpstr>
      <vt:lpstr>Sheet1</vt:lpstr>
      <vt:lpstr>'Tổng hợp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2026-05-14T01:49:40Z</dcterms:modified>
</cp:coreProperties>
</file>