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TTMFARM da nhap T9 - 10\THEO DÕI CÔNG NỢ\"/>
    </mc:Choice>
  </mc:AlternateContent>
  <xr:revisionPtr revIDLastSave="0" documentId="13_ncr:1_{48CB946E-4B50-4191-89F2-014D1D0A27C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Tổng hợp " sheetId="3" r:id="rId1"/>
    <sheet name="Chi tiết" sheetId="2" r:id="rId2"/>
  </sheets>
  <definedNames>
    <definedName name="_xlnm._FilterDatabase" localSheetId="1" hidden="1">'Chi tiết'!$A$1:$L$285</definedName>
  </definedNames>
  <calcPr calcId="191029"/>
</workbook>
</file>

<file path=xl/calcChain.xml><?xml version="1.0" encoding="utf-8"?>
<calcChain xmlns="http://schemas.openxmlformats.org/spreadsheetml/2006/main">
  <c r="B147" i="2" l="1"/>
  <c r="B146" i="2"/>
  <c r="J15" i="3" l="1"/>
  <c r="B148" i="2"/>
  <c r="B149" i="2"/>
  <c r="B150" i="2"/>
  <c r="B151" i="2"/>
  <c r="B152" i="2"/>
  <c r="B153" i="2"/>
  <c r="B154" i="2"/>
  <c r="B155" i="2"/>
  <c r="B156" i="2"/>
  <c r="B137" i="2"/>
  <c r="B138" i="2"/>
  <c r="B139" i="2"/>
  <c r="B140" i="2"/>
  <c r="B141" i="2"/>
  <c r="B142" i="2"/>
  <c r="B143" i="2"/>
  <c r="B144" i="2"/>
  <c r="B145" i="2"/>
  <c r="B136" i="2"/>
  <c r="B135" i="2"/>
  <c r="D20" i="3" l="1"/>
  <c r="L13" i="3"/>
  <c r="B285" i="2"/>
  <c r="B284" i="2"/>
  <c r="B283" i="2"/>
  <c r="B132" i="2"/>
  <c r="B133" i="2"/>
  <c r="B134" i="2"/>
  <c r="J14" i="3" l="1"/>
  <c r="G19" i="3" l="1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4" i="2"/>
  <c r="D14" i="3" l="1"/>
  <c r="D15" i="3"/>
  <c r="C14" i="3"/>
  <c r="C6" i="3"/>
  <c r="D6" i="3"/>
  <c r="E6" i="3"/>
  <c r="F6" i="3"/>
  <c r="G5" i="3" s="1"/>
  <c r="C7" i="3"/>
  <c r="D7" i="3"/>
  <c r="E7" i="3"/>
  <c r="F7" i="3"/>
  <c r="C8" i="3"/>
  <c r="D8" i="3"/>
  <c r="E8" i="3"/>
  <c r="F8" i="3"/>
  <c r="J7" i="3" s="1"/>
  <c r="C9" i="3"/>
  <c r="D9" i="3"/>
  <c r="E9" i="3"/>
  <c r="F9" i="3"/>
  <c r="J8" i="3" s="1"/>
  <c r="C10" i="3"/>
  <c r="D10" i="3"/>
  <c r="E10" i="3"/>
  <c r="F10" i="3"/>
  <c r="J9" i="3" s="1"/>
  <c r="C11" i="3"/>
  <c r="D11" i="3"/>
  <c r="E11" i="3"/>
  <c r="F11" i="3"/>
  <c r="C12" i="3"/>
  <c r="D12" i="3"/>
  <c r="E12" i="3"/>
  <c r="F12" i="3"/>
  <c r="D17" i="3"/>
  <c r="E17" i="3"/>
  <c r="E14" i="3"/>
  <c r="H14" i="3" l="1"/>
  <c r="K14" i="3" s="1"/>
  <c r="H2" i="3"/>
  <c r="H10" i="3"/>
  <c r="K10" i="3" s="1"/>
  <c r="H7" i="3"/>
  <c r="K7" i="3" s="1"/>
  <c r="L7" i="3" s="1"/>
  <c r="H6" i="3"/>
  <c r="J6" i="3" s="1"/>
  <c r="K6" i="3" s="1"/>
  <c r="H12" i="3"/>
  <c r="K12" i="3" s="1"/>
  <c r="H9" i="3"/>
  <c r="K9" i="3" s="1"/>
  <c r="H11" i="3"/>
  <c r="K11" i="3" s="1"/>
  <c r="H8" i="3"/>
  <c r="L9" i="3"/>
  <c r="F14" i="3"/>
  <c r="F15" i="3"/>
  <c r="C16" i="3"/>
  <c r="D13" i="3"/>
  <c r="D16" i="3"/>
  <c r="E13" i="3"/>
  <c r="F13" i="3"/>
  <c r="F16" i="3"/>
  <c r="C13" i="3"/>
  <c r="E16" i="3"/>
  <c r="C17" i="3"/>
  <c r="F17" i="3"/>
  <c r="C15" i="3"/>
  <c r="H15" i="3" s="1"/>
  <c r="K15" i="3" s="1"/>
  <c r="E15" i="3"/>
  <c r="H16" i="3" l="1"/>
  <c r="K16" i="3" s="1"/>
  <c r="K8" i="3"/>
  <c r="L8" i="3" s="1"/>
  <c r="H13" i="3"/>
  <c r="K13" i="3" s="1"/>
  <c r="G6" i="3"/>
  <c r="G7" i="3" s="1"/>
  <c r="G8" i="3" s="1"/>
  <c r="G9" i="3" s="1"/>
  <c r="G10" i="3" s="1"/>
  <c r="G11" i="3" s="1"/>
  <c r="G12" i="3" s="1"/>
  <c r="G13" i="3" s="1"/>
  <c r="G14" i="3" s="1"/>
  <c r="G15" i="3" s="1"/>
  <c r="C18" i="3"/>
  <c r="E18" i="3"/>
  <c r="D18" i="3"/>
  <c r="F18" i="3"/>
  <c r="G16" i="3" l="1"/>
  <c r="G17" i="3" s="1"/>
  <c r="D19" i="3"/>
  <c r="D21" i="3" s="1"/>
  <c r="G18" i="3"/>
  <c r="G21" i="3" s="1"/>
</calcChain>
</file>

<file path=xl/sharedStrings.xml><?xml version="1.0" encoding="utf-8"?>
<sst xmlns="http://schemas.openxmlformats.org/spreadsheetml/2006/main" count="825" uniqueCount="261">
  <si>
    <t>BH</t>
  </si>
  <si>
    <t>TRA</t>
  </si>
  <si>
    <t>P</t>
  </si>
  <si>
    <t>TT</t>
  </si>
  <si>
    <t>Tháng</t>
  </si>
  <si>
    <t>Bán hàng</t>
  </si>
  <si>
    <t>Hàng trả</t>
  </si>
  <si>
    <t>Giảm trừ</t>
  </si>
  <si>
    <t>Thanh toán</t>
  </si>
  <si>
    <t>Công nợ cuối kỳ</t>
  </si>
  <si>
    <t>Số dư đầu kỳ 31/12/2024</t>
  </si>
  <si>
    <t>Phát sinh</t>
  </si>
  <si>
    <t>STT</t>
  </si>
  <si>
    <t>Số hóa đơn</t>
  </si>
  <si>
    <t>Ký hiệu</t>
  </si>
  <si>
    <t>Ngày hóa đơn</t>
  </si>
  <si>
    <t>Mã khách hàng</t>
  </si>
  <si>
    <t>Tên khách hàng</t>
  </si>
  <si>
    <t>Diễn giải</t>
  </si>
  <si>
    <t>Doanh số bán chưa thuế</t>
  </si>
  <si>
    <t>Tiền thuế GTGT</t>
  </si>
  <si>
    <t>Tổng tiền</t>
  </si>
  <si>
    <t>Số dư đầu kỳ</t>
  </si>
  <si>
    <t>BH2319462</t>
  </si>
  <si>
    <t>BH2319545</t>
  </si>
  <si>
    <t>BH2319566</t>
  </si>
  <si>
    <t>BH2319717</t>
  </si>
  <si>
    <t>BH2319718</t>
  </si>
  <si>
    <t>BH2319788</t>
  </si>
  <si>
    <t>BH2320037</t>
  </si>
  <si>
    <t>BH2320132</t>
  </si>
  <si>
    <t>BH2320129</t>
  </si>
  <si>
    <t>BH2320130</t>
  </si>
  <si>
    <t>BH2320131</t>
  </si>
  <si>
    <t>BH2320200</t>
  </si>
  <si>
    <t>BH2320262</t>
  </si>
  <si>
    <t>BH2320370</t>
  </si>
  <si>
    <t>BH2320416</t>
  </si>
  <si>
    <t>BH2320420</t>
  </si>
  <si>
    <t>BH2320618</t>
  </si>
  <si>
    <t>BH2320779</t>
  </si>
  <si>
    <t>BH2320883</t>
  </si>
  <si>
    <t>BH2321049</t>
  </si>
  <si>
    <t>BH2321062</t>
  </si>
  <si>
    <t>BH2321192</t>
  </si>
  <si>
    <t>BH2321200</t>
  </si>
  <si>
    <t>BH2321215</t>
  </si>
  <si>
    <t>BH2321328</t>
  </si>
  <si>
    <t>BH2321395</t>
  </si>
  <si>
    <t>BH2321396</t>
  </si>
  <si>
    <t>BH2321727</t>
  </si>
  <si>
    <t>BH2321728</t>
  </si>
  <si>
    <t>BH2321737</t>
  </si>
  <si>
    <t>BH2321767</t>
  </si>
  <si>
    <t>BH2322052</t>
  </si>
  <si>
    <t>BH2322050</t>
  </si>
  <si>
    <t>BH2322088</t>
  </si>
  <si>
    <t>BH2322086</t>
  </si>
  <si>
    <t>BH2322087</t>
  </si>
  <si>
    <t>BH2322335</t>
  </si>
  <si>
    <t>BH2322351</t>
  </si>
  <si>
    <t>BH2322374</t>
  </si>
  <si>
    <t>BH2322350</t>
  </si>
  <si>
    <t>BH2322414</t>
  </si>
  <si>
    <t>BH2322531</t>
  </si>
  <si>
    <t>BH2322607</t>
  </si>
  <si>
    <t>BH2322608</t>
  </si>
  <si>
    <t>BH2322612</t>
  </si>
  <si>
    <t>BH2322609</t>
  </si>
  <si>
    <t>BH2322611</t>
  </si>
  <si>
    <t>BH2322610</t>
  </si>
  <si>
    <t>BH2322821</t>
  </si>
  <si>
    <t>BH2322841</t>
  </si>
  <si>
    <t>BH2323190</t>
  </si>
  <si>
    <t>BH2323192</t>
  </si>
  <si>
    <t>BH2323155</t>
  </si>
  <si>
    <t>BH2323198</t>
  </si>
  <si>
    <t>BH2323214</t>
  </si>
  <si>
    <t>BH2323452</t>
  </si>
  <si>
    <t>BH2323460</t>
  </si>
  <si>
    <t>BH2323453</t>
  </si>
  <si>
    <t>BH2323461</t>
  </si>
  <si>
    <t>BH2323649</t>
  </si>
  <si>
    <t>BH2323729</t>
  </si>
  <si>
    <t>BH2324065</t>
  </si>
  <si>
    <t>BH2324066</t>
  </si>
  <si>
    <t>BH2324064</t>
  </si>
  <si>
    <t>BH2324063</t>
  </si>
  <si>
    <t>BH2324221</t>
  </si>
  <si>
    <t>BH2324256</t>
  </si>
  <si>
    <t>BH2324404</t>
  </si>
  <si>
    <t>BH2324403</t>
  </si>
  <si>
    <t>BH2324421</t>
  </si>
  <si>
    <t>BH2324611</t>
  </si>
  <si>
    <t>BH2324615</t>
  </si>
  <si>
    <t>BH2324614</t>
  </si>
  <si>
    <t>BH2324829</t>
  </si>
  <si>
    <t>BH2324882</t>
  </si>
  <si>
    <t>BH2325033</t>
  </si>
  <si>
    <t>BH2324992</t>
  </si>
  <si>
    <t>BH2325029</t>
  </si>
  <si>
    <t>BH2325050</t>
  </si>
  <si>
    <t>BH2325051</t>
  </si>
  <si>
    <t>BH2325166</t>
  </si>
  <si>
    <t>BH2325310</t>
  </si>
  <si>
    <t>BH2325309</t>
  </si>
  <si>
    <t>BH2325308</t>
  </si>
  <si>
    <t>BH2325597</t>
  </si>
  <si>
    <t>BH2325586</t>
  </si>
  <si>
    <t>BH2325598</t>
  </si>
  <si>
    <t>BH2325674</t>
  </si>
  <si>
    <t>BH2325918</t>
  </si>
  <si>
    <t>BH2325891</t>
  </si>
  <si>
    <t>BH2325921</t>
  </si>
  <si>
    <t>BH2326197</t>
  </si>
  <si>
    <t>BH2326333</t>
  </si>
  <si>
    <t>BH2326474</t>
  </si>
  <si>
    <t>BH2326443</t>
  </si>
  <si>
    <t>BH2326499</t>
  </si>
  <si>
    <t>BH2327116</t>
  </si>
  <si>
    <t>BH2327117</t>
  </si>
  <si>
    <t>BH2327548</t>
  </si>
  <si>
    <t>BH2327810</t>
  </si>
  <si>
    <t>BH2328806</t>
  </si>
  <si>
    <t>BH2329559</t>
  </si>
  <si>
    <t>BH2330161</t>
  </si>
  <si>
    <t>BH2330160</t>
  </si>
  <si>
    <t>TTMFARM</t>
  </si>
  <si>
    <t>CÔNG TY TNHH ĐẦU TƯ VÀ PHÁT TRIỂN TTM FARM</t>
  </si>
  <si>
    <t>TTMFARMP2</t>
  </si>
  <si>
    <t>TTMFARM - Sảnh Park 2 Times City</t>
  </si>
  <si>
    <t>TTMFARMT2</t>
  </si>
  <si>
    <t>TTMFARM - Tòa T2 Times City</t>
  </si>
  <si>
    <t>TTMFARMG378</t>
  </si>
  <si>
    <t>TTMFARM - G 378 Minh Khai</t>
  </si>
  <si>
    <t>TTMFARM2TT1B</t>
  </si>
  <si>
    <t>TTMFARM - Số 2 TT1B Ngõ 622 Minh Khai ( SẢNH A 423 MINH KHAI)</t>
  </si>
  <si>
    <t>TTMFARM - Tòa T3 Times City</t>
  </si>
  <si>
    <t>TTMFARM - Sảnh C 423 Minh Khai</t>
  </si>
  <si>
    <t>TTMFARM - Sảnh Park 5 Times City</t>
  </si>
  <si>
    <t>TTMFARM - Sảnh Park 9 Times City</t>
  </si>
  <si>
    <t>TTMFARM - Số 2 TT1B Ngõ 622 Minh Khaii ( SẢNH A 423 MINH KHAI)</t>
  </si>
  <si>
    <t>TTMFARM - Shophouse S1.0101.S19 Vinhome Ocean Park, ĐƠN KHAI TRƯƠNG CK 10%</t>
  </si>
  <si>
    <t>TTMFARM - P1 Pavilion Ocean Park (ĐƠN KHAI TRƯƠNG CK 10%)</t>
  </si>
  <si>
    <t>TTMFARM - Shophouse S1.0101.S19 Vinhome Ocean Park</t>
  </si>
  <si>
    <t>TTMFARM - Sảnh M2, Căn TMDV 16, Vinhome Ocean Park, ĐƠN KHAI TRƯƠNG CK 10%</t>
  </si>
  <si>
    <t>TTMFARM - P1 Pavilion Ocean Park</t>
  </si>
  <si>
    <t>TTMFARM - Số 2 TT1B Ngõ 622 Minh Khai ( SẢNH A 423 MINH KHAI) ( SẢNH A 423 MINH KHAI)</t>
  </si>
  <si>
    <t>Bán hàng TTMFARM - Sảnh Park 2 Times City</t>
  </si>
  <si>
    <t>Bán hàng TTMFARM - Tòa T2 Times City</t>
  </si>
  <si>
    <t>Bán hàng TTMFARM - G 378 Minh Khai</t>
  </si>
  <si>
    <t>Bán hàng TTMFARM - Số 2 TT1B Ngõ 622 Minh Khai ( SẢNH A 423 MINH KHAI)</t>
  </si>
  <si>
    <t>HBTL25010142</t>
  </si>
  <si>
    <t>HBTL25010141</t>
  </si>
  <si>
    <t>HBTL25010253</t>
  </si>
  <si>
    <t>HBTL25010551</t>
  </si>
  <si>
    <t>HBTL25012120</t>
  </si>
  <si>
    <t>HBTL25012291</t>
  </si>
  <si>
    <t>HBTL25012119</t>
  </si>
  <si>
    <t>HBTL25012292</t>
  </si>
  <si>
    <t>HBTL25012290</t>
  </si>
  <si>
    <t>HBTL25012121</t>
  </si>
  <si>
    <t>HBTL25012140</t>
  </si>
  <si>
    <t>HBTL25012289</t>
  </si>
  <si>
    <t>HBTL25012293</t>
  </si>
  <si>
    <t>HBTL25012139</t>
  </si>
  <si>
    <t>HBTL25012135</t>
  </si>
  <si>
    <t>HBTL25012137</t>
  </si>
  <si>
    <t>HBTL25012136</t>
  </si>
  <si>
    <t>HBTL25012138</t>
  </si>
  <si>
    <t>BTLHN2304/110</t>
  </si>
  <si>
    <t>TTMFARMP9</t>
  </si>
  <si>
    <t>Hàng trả - TTMFARM - Sảnh Park 9 Times City - TTMFARMP9</t>
  </si>
  <si>
    <t>TTMFARMP5</t>
  </si>
  <si>
    <t>Hàng trả - TTMFARM - Sảnh Park 5 Times City - TTMFARMP5</t>
  </si>
  <si>
    <t>Hàng Trả - TTMFARM - Sảnh Park 2 Times City - TTMFARMP2</t>
  </si>
  <si>
    <t>Hàng trả - TTMFARM - Sảnh C 423 Minh Khai (ngày 18/06/2025)</t>
  </si>
  <si>
    <t>Hàng trả - Tòa T2 Times City (BH2325051)</t>
  </si>
  <si>
    <t>Hàng trả - TTMFARM - Sảnh Park 2 Times City (ngày 26/06/2025)</t>
  </si>
  <si>
    <t>Hàng trả - Số 2 TT1B Ngõ 622 Minh Khai (BH2325029)</t>
  </si>
  <si>
    <t>Hàng trả - Sảnh Park 9 Times City (BH2325033)</t>
  </si>
  <si>
    <t>Hàng trả - TTMFARM - Sảnh Park 9 Times City ( ngày 02/06/2025)</t>
  </si>
  <si>
    <t>Hàng trả - TTMFARM - Sảnh C 423 Minh khai  ( ngày 31/05/2025)</t>
  </si>
  <si>
    <t>Hàng trả - Sảnh Park 2 Times City (BH2324992)</t>
  </si>
  <si>
    <t>Hàng Trả - TTMFARM - Tòa T2 Times City (BH2325586)</t>
  </si>
  <si>
    <t>Hàng Trả - TTMFARM - P1 Pavilion Ocean Park - TTMFARMP1 - phiếu :THN000054</t>
  </si>
  <si>
    <t>Hàng Trả - TTMFARM - Sảnh C 423 Minh Khai - TTMFARMC423</t>
  </si>
  <si>
    <t>Hàng Trả -TTMFARM - G 378 Minh Khai - TTMFARMG378</t>
  </si>
  <si>
    <t>Hàng Trả - TTMFARM - G 378 Minh Khai - TTMFARMG378</t>
  </si>
  <si>
    <t>Hàng Trả - TTMFARM - Sảnh Park 5 Times City - TTMFARMP5</t>
  </si>
  <si>
    <t>PT2501/0053</t>
  </si>
  <si>
    <t>PT2502/0035</t>
  </si>
  <si>
    <t>PT2503/0056</t>
  </si>
  <si>
    <t>PT2504/0055</t>
  </si>
  <si>
    <t>PT2505/0038</t>
  </si>
  <si>
    <t>Thanh toán công nợ Kỳ 2 - 12</t>
  </si>
  <si>
    <t>Thanh toán công nợ kỳ 2 tháng 1</t>
  </si>
  <si>
    <t>Thanh toán công nợ kỳ 2 - 2</t>
  </si>
  <si>
    <t>Thanh toán công nợ kỳ 2-3</t>
  </si>
  <si>
    <t>Thanh toán công nợ T4</t>
  </si>
  <si>
    <t>CÔNG NỢ TTM 2025</t>
  </si>
  <si>
    <t>số khách</t>
  </si>
  <si>
    <t>pm năm 2024 : 7.839.100
báo cáo tổng hợp = 0</t>
  </si>
  <si>
    <t>số phát sinh</t>
  </si>
  <si>
    <t>lệch( PS -TT)</t>
  </si>
  <si>
    <t>ghi chú</t>
  </si>
  <si>
    <t>tháng 2</t>
  </si>
  <si>
    <t>tháng 3</t>
  </si>
  <si>
    <t>Tháng 5</t>
  </si>
  <si>
    <t>Tháng 6</t>
  </si>
  <si>
    <t>Tháng 7</t>
  </si>
  <si>
    <t>Tháng 8</t>
  </si>
  <si>
    <t xml:space="preserve">tổng cộng </t>
  </si>
  <si>
    <t>chưa có thông tin HÀNG LỆCH</t>
  </si>
  <si>
    <t>Hàng Trả - CÔNG TY TNHH ĐẦU TƯ VÀ PHÁT TRIỂN TTM FARM- TTMFARM</t>
  </si>
  <si>
    <t>Hàng Trả  - CÔNG TY TNHH ĐẦU TƯ VÀ PHÁT TRIỂN TTM FARM</t>
  </si>
  <si>
    <t>HBTL2508001776</t>
  </si>
  <si>
    <t>HBTL2508001777</t>
  </si>
  <si>
    <t>HBTL2508001778</t>
  </si>
  <si>
    <t>tháng 4</t>
  </si>
  <si>
    <t>chờ sale gửi phiếu</t>
  </si>
  <si>
    <t>tháng 5</t>
  </si>
  <si>
    <t>tháng 6</t>
  </si>
  <si>
    <t>tháng 7</t>
  </si>
  <si>
    <t>tháng 8</t>
  </si>
  <si>
    <t>HBTL2508000057</t>
  </si>
  <si>
    <t>HBTL2508000058</t>
  </si>
  <si>
    <t>HBTL2508000059</t>
  </si>
  <si>
    <t>TTMFARMC423</t>
  </si>
  <si>
    <t>Hàng Trả - TTMFARM - Sảnh Park 5 Times City  - TTMFARMP5</t>
  </si>
  <si>
    <t>PT/C6-0077</t>
  </si>
  <si>
    <t>Thanh toán công nợ</t>
  </si>
  <si>
    <t>TTMFARM - Sảnh M2, Căn TMDV 16, Vinhome Ocean Park</t>
  </si>
  <si>
    <t>BH2330198</t>
  </si>
  <si>
    <t>BH2330200</t>
  </si>
  <si>
    <t>BH2330199</t>
  </si>
  <si>
    <t>BH2331127</t>
  </si>
  <si>
    <t>BH2332002</t>
  </si>
  <si>
    <t>BH2332003</t>
  </si>
  <si>
    <t>BH2332036</t>
  </si>
  <si>
    <t>BH20260171</t>
  </si>
  <si>
    <t>BH202509884</t>
  </si>
  <si>
    <t>BH2332349</t>
  </si>
  <si>
    <t>BH2361032</t>
  </si>
  <si>
    <t>BH2361031</t>
  </si>
  <si>
    <t>BH2359766</t>
  </si>
  <si>
    <t>BH2360466</t>
  </si>
  <si>
    <t>BH2361033</t>
  </si>
  <si>
    <t>BH2359767</t>
  </si>
  <si>
    <t>BH2360465</t>
  </si>
  <si>
    <t>BH2359765</t>
  </si>
  <si>
    <t>BH2359768</t>
  </si>
  <si>
    <t>TTMFARMS1.0101.S19</t>
  </si>
  <si>
    <t>TTMFARMT3</t>
  </si>
  <si>
    <t>Bán hàng TTMFARM - Sảnh C 423 Minh Khai</t>
  </si>
  <si>
    <t>Bán hàng TTMFARM - Sảnh Park 5 Times City</t>
  </si>
  <si>
    <t>Bán hàng TTMFARM - Shophouse S1.0101.S19 Vinhome Ocean Park</t>
  </si>
  <si>
    <t>HN/HT2025090154</t>
  </si>
  <si>
    <t>HN/HT2025090153</t>
  </si>
  <si>
    <t>Hàng Trả - TTMFARM - Sảnh Park 5 Times City - TTMFARMP5 ( phiếu trả ngày 23-9-2025)</t>
  </si>
  <si>
    <t>Hàng Trả - TTMFARM - Tòa T3 Times City-( phiếu trả ngày 23-9)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</si>
</sst>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8"/>
      <color rgb="FF000000"/>
      <name val="Microsoft Sans Serif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5"/>
      <name val="Times New Roman"/>
      <family val="1"/>
    </font>
    <font>
      <b/>
      <sz val="15"/>
      <color theme="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8000"/>
      <name val="Microsoft Sans Serif"/>
      <family val="2"/>
    </font>
    <font>
      <sz val="8"/>
      <color rgb="FF000000"/>
      <name val="Microsoft Sans Serif"/>
      <family val="2"/>
    </font>
    <font>
      <sz val="10"/>
      <name val="Times New Roman"/>
      <family val="1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9"/>
      <name val="Microsoft Sans Serif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43" fontId="16" fillId="0" borderId="0" applyFont="0" applyFill="0" applyBorder="0" applyAlignment="0" applyProtection="0"/>
    <xf numFmtId="0" fontId="4" fillId="0" borderId="0"/>
    <xf numFmtId="0" fontId="2" fillId="0" borderId="0"/>
    <xf numFmtId="0" fontId="1" fillId="0" borderId="0"/>
  </cellStyleXfs>
  <cellXfs count="71">
    <xf numFmtId="0" fontId="0" fillId="0" borderId="0" xfId="0"/>
    <xf numFmtId="14" fontId="0" fillId="0" borderId="0" xfId="0" applyNumberFormat="1"/>
    <xf numFmtId="38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38" fontId="8" fillId="2" borderId="0" xfId="0" applyNumberFormat="1" applyFont="1" applyFill="1"/>
    <xf numFmtId="38" fontId="5" fillId="0" borderId="1" xfId="0" applyNumberFormat="1" applyFont="1" applyBorder="1" applyAlignment="1">
      <alignment horizontal="center" vertical="center" wrapText="1"/>
    </xf>
    <xf numFmtId="38" fontId="6" fillId="0" borderId="1" xfId="0" applyNumberFormat="1" applyFont="1" applyBorder="1" applyAlignment="1">
      <alignment horizontal="right" vertical="center" wrapText="1"/>
    </xf>
    <xf numFmtId="38" fontId="5" fillId="0" borderId="1" xfId="0" applyNumberFormat="1" applyFont="1" applyBorder="1" applyAlignment="1">
      <alignment horizontal="right" vertical="center" wrapText="1"/>
    </xf>
    <xf numFmtId="0" fontId="9" fillId="0" borderId="0" xfId="0" applyFont="1"/>
    <xf numFmtId="0" fontId="10" fillId="0" borderId="0" xfId="0" applyFont="1"/>
    <xf numFmtId="14" fontId="12" fillId="0" borderId="0" xfId="0" applyNumberFormat="1" applyFont="1" applyAlignment="1">
      <alignment horizontal="center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4" fontId="14" fillId="0" borderId="0" xfId="0" applyNumberFormat="1" applyFont="1" applyAlignment="1">
      <alignment horizontal="center"/>
    </xf>
    <xf numFmtId="0" fontId="15" fillId="0" borderId="1" xfId="0" applyFont="1" applyBorder="1" applyAlignment="1">
      <alignment horizontal="left"/>
    </xf>
    <xf numFmtId="164" fontId="15" fillId="0" borderId="2" xfId="1" applyNumberFormat="1" applyFont="1" applyBorder="1" applyAlignment="1">
      <alignment horizontal="center"/>
    </xf>
    <xf numFmtId="164" fontId="15" fillId="0" borderId="1" xfId="1" applyNumberFormat="1" applyFont="1" applyBorder="1" applyAlignment="1">
      <alignment horizontal="center"/>
    </xf>
    <xf numFmtId="164" fontId="15" fillId="0" borderId="1" xfId="1" applyNumberFormat="1" applyFont="1" applyBorder="1"/>
    <xf numFmtId="3" fontId="10" fillId="0" borderId="0" xfId="0" applyNumberFormat="1" applyFont="1"/>
    <xf numFmtId="1" fontId="15" fillId="0" borderId="1" xfId="0" applyNumberFormat="1" applyFont="1" applyBorder="1" applyAlignment="1">
      <alignment horizontal="center"/>
    </xf>
    <xf numFmtId="164" fontId="14" fillId="0" borderId="2" xfId="1" applyNumberFormat="1" applyFont="1" applyBorder="1" applyAlignment="1">
      <alignment horizontal="center"/>
    </xf>
    <xf numFmtId="164" fontId="15" fillId="2" borderId="1" xfId="0" applyNumberFormat="1" applyFont="1" applyFill="1" applyBorder="1" applyAlignment="1">
      <alignment vertical="center"/>
    </xf>
    <xf numFmtId="14" fontId="15" fillId="2" borderId="1" xfId="0" quotePrefix="1" applyNumberFormat="1" applyFont="1" applyFill="1" applyBorder="1" applyAlignment="1">
      <alignment horizontal="center" vertical="center"/>
    </xf>
    <xf numFmtId="0" fontId="19" fillId="0" borderId="3" xfId="2" applyFont="1" applyBorder="1" applyAlignment="1">
      <alignment horizontal="left" vertical="center"/>
    </xf>
    <xf numFmtId="0" fontId="18" fillId="0" borderId="3" xfId="2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 wrapText="1"/>
    </xf>
    <xf numFmtId="14" fontId="18" fillId="0" borderId="3" xfId="2" applyNumberFormat="1" applyFont="1" applyBorder="1" applyAlignment="1">
      <alignment horizontal="center" vertical="center"/>
    </xf>
    <xf numFmtId="14" fontId="19" fillId="0" borderId="3" xfId="2" applyNumberFormat="1" applyFont="1" applyBorder="1" applyAlignment="1">
      <alignment horizontal="center" vertical="center"/>
    </xf>
    <xf numFmtId="38" fontId="18" fillId="0" borderId="3" xfId="2" applyNumberFormat="1" applyFont="1" applyBorder="1" applyAlignment="1">
      <alignment horizontal="right" vertical="center"/>
    </xf>
    <xf numFmtId="38" fontId="19" fillId="0" borderId="3" xfId="2" applyNumberFormat="1" applyFont="1" applyBorder="1" applyAlignment="1">
      <alignment horizontal="right" vertical="center"/>
    </xf>
    <xf numFmtId="3" fontId="10" fillId="2" borderId="0" xfId="0" applyNumberFormat="1" applyFont="1" applyFill="1"/>
    <xf numFmtId="0" fontId="17" fillId="0" borderId="3" xfId="2" applyFont="1" applyBorder="1" applyAlignment="1">
      <alignment horizontal="left" vertical="center"/>
    </xf>
    <xf numFmtId="14" fontId="17" fillId="0" borderId="3" xfId="2" applyNumberFormat="1" applyFont="1" applyBorder="1" applyAlignment="1">
      <alignment horizontal="center" vertical="center"/>
    </xf>
    <xf numFmtId="38" fontId="17" fillId="0" borderId="3" xfId="2" applyNumberFormat="1" applyFont="1" applyBorder="1" applyAlignment="1">
      <alignment horizontal="right" vertical="center"/>
    </xf>
    <xf numFmtId="164" fontId="14" fillId="2" borderId="2" xfId="1" applyNumberFormat="1" applyFont="1" applyFill="1" applyBorder="1" applyAlignment="1">
      <alignment horizontal="center"/>
    </xf>
    <xf numFmtId="3" fontId="10" fillId="4" borderId="0" xfId="0" applyNumberFormat="1" applyFont="1" applyFill="1"/>
    <xf numFmtId="164" fontId="0" fillId="0" borderId="0" xfId="1" applyNumberFormat="1" applyFont="1"/>
    <xf numFmtId="164" fontId="9" fillId="0" borderId="0" xfId="1" applyNumberFormat="1" applyFont="1"/>
    <xf numFmtId="164" fontId="10" fillId="0" borderId="0" xfId="1" applyNumberFormat="1" applyFont="1"/>
    <xf numFmtId="164" fontId="0" fillId="0" borderId="0" xfId="0" applyNumberFormat="1"/>
    <xf numFmtId="164" fontId="10" fillId="0" borderId="0" xfId="0" applyNumberFormat="1" applyFont="1"/>
    <xf numFmtId="164" fontId="14" fillId="5" borderId="2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164" fontId="15" fillId="6" borderId="1" xfId="1" applyNumberFormat="1" applyFont="1" applyFill="1" applyBorder="1"/>
    <xf numFmtId="164" fontId="3" fillId="0" borderId="0" xfId="1" applyNumberFormat="1" applyFont="1" applyAlignment="1">
      <alignment horizontal="center"/>
    </xf>
    <xf numFmtId="164" fontId="10" fillId="7" borderId="0" xfId="1" applyNumberFormat="1" applyFont="1" applyFill="1"/>
    <xf numFmtId="3" fontId="10" fillId="4" borderId="1" xfId="0" applyNumberFormat="1" applyFont="1" applyFill="1" applyBorder="1"/>
    <xf numFmtId="0" fontId="22" fillId="2" borderId="1" xfId="0" applyFont="1" applyFill="1" applyBorder="1"/>
    <xf numFmtId="3" fontId="22" fillId="2" borderId="1" xfId="0" applyNumberFormat="1" applyFont="1" applyFill="1" applyBorder="1"/>
    <xf numFmtId="3" fontId="0" fillId="0" borderId="0" xfId="0" applyNumberFormat="1"/>
    <xf numFmtId="14" fontId="7" fillId="0" borderId="3" xfId="3" applyNumberFormat="1" applyFont="1" applyBorder="1" applyAlignment="1">
      <alignment horizontal="center" vertical="center"/>
    </xf>
    <xf numFmtId="0" fontId="7" fillId="0" borderId="3" xfId="3" applyFont="1" applyBorder="1" applyAlignment="1">
      <alignment horizontal="left" vertical="center"/>
    </xf>
    <xf numFmtId="38" fontId="7" fillId="0" borderId="3" xfId="3" applyNumberFormat="1" applyFont="1" applyBorder="1" applyAlignment="1">
      <alignment horizontal="right" vertical="center"/>
    </xf>
    <xf numFmtId="0" fontId="7" fillId="0" borderId="3" xfId="4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38" fontId="7" fillId="0" borderId="3" xfId="4" applyNumberFormat="1" applyFont="1" applyBorder="1" applyAlignment="1">
      <alignment horizontal="right" vertical="center"/>
    </xf>
    <xf numFmtId="14" fontId="7" fillId="0" borderId="3" xfId="4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left" vertical="center"/>
    </xf>
    <xf numFmtId="14" fontId="17" fillId="0" borderId="3" xfId="0" applyNumberFormat="1" applyFont="1" applyBorder="1" applyAlignment="1">
      <alignment horizontal="center" vertical="center"/>
    </xf>
    <xf numFmtId="38" fontId="17" fillId="0" borderId="3" xfId="0" applyNumberFormat="1" applyFont="1" applyBorder="1" applyAlignment="1">
      <alignment horizontal="right" vertical="center"/>
    </xf>
    <xf numFmtId="38" fontId="23" fillId="0" borderId="1" xfId="0" applyNumberFormat="1" applyFont="1" applyBorder="1" applyAlignment="1">
      <alignment horizontal="right" vertical="center"/>
    </xf>
    <xf numFmtId="38" fontId="7" fillId="0" borderId="0" xfId="4" applyNumberFormat="1" applyFont="1" applyAlignment="1">
      <alignment horizontal="right" vertical="center"/>
    </xf>
    <xf numFmtId="14" fontId="11" fillId="0" borderId="0" xfId="0" applyNumberFormat="1" applyFont="1" applyAlignment="1">
      <alignment horizontal="center"/>
    </xf>
  </cellXfs>
  <cellStyles count="5">
    <cellStyle name="Comma" xfId="1" builtinId="3"/>
    <cellStyle name="Normal" xfId="0" builtinId="0"/>
    <cellStyle name="Normal 2" xfId="2" xr:uid="{D6625883-BF69-4A3A-BC58-3ED9C4698EC6}"/>
    <cellStyle name="Normal 3" xfId="3" xr:uid="{B29958FF-7BAF-4698-8CC8-2CD093EA8083}"/>
    <cellStyle name="Normal 4" xfId="4" xr:uid="{ED81CD38-783F-4E44-9312-C285DD3963A1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5"/>
  <sheetViews>
    <sheetView tabSelected="1" topLeftCell="A4" workbookViewId="0">
      <selection activeCell="H10" sqref="H10:H13"/>
    </sheetView>
  </sheetViews>
  <sheetFormatPr defaultColWidth="9" defaultRowHeight="15"/>
  <cols>
    <col min="1" max="1" width="5.42578125" customWidth="1"/>
    <col min="2" max="2" width="26.5703125" customWidth="1"/>
    <col min="3" max="3" width="21" customWidth="1"/>
    <col min="4" max="4" width="19.7109375" customWidth="1"/>
    <col min="5" max="5" width="13.28515625" customWidth="1"/>
    <col min="6" max="6" width="23.5703125" customWidth="1"/>
    <col min="7" max="7" width="23.7109375" customWidth="1"/>
    <col min="8" max="8" width="20.28515625" customWidth="1"/>
    <col min="9" max="9" width="0.5703125" customWidth="1"/>
    <col min="10" max="10" width="15.140625" customWidth="1"/>
    <col min="11" max="11" width="17.5703125" style="44" customWidth="1"/>
    <col min="12" max="12" width="9" hidden="1" customWidth="1"/>
  </cols>
  <sheetData>
    <row r="2" spans="1:14" ht="19.5">
      <c r="B2" s="70" t="s">
        <v>200</v>
      </c>
      <c r="C2" s="70"/>
      <c r="D2" s="70"/>
      <c r="E2" s="70"/>
      <c r="F2" s="70"/>
      <c r="G2" s="70"/>
      <c r="H2" s="47">
        <f>+G5+F6</f>
        <v>-11196062</v>
      </c>
    </row>
    <row r="3" spans="1:14" s="15" customFormat="1" ht="19.5">
      <c r="A3" s="17"/>
      <c r="B3" s="17"/>
      <c r="C3" s="17" t="s">
        <v>0</v>
      </c>
      <c r="D3" s="17" t="s">
        <v>1</v>
      </c>
      <c r="E3" s="17" t="s">
        <v>2</v>
      </c>
      <c r="F3" s="17" t="s">
        <v>3</v>
      </c>
      <c r="G3" s="17"/>
      <c r="K3" s="45"/>
    </row>
    <row r="4" spans="1:14" ht="51.4" customHeight="1">
      <c r="B4" s="18" t="s">
        <v>4</v>
      </c>
      <c r="C4" s="19" t="s">
        <v>5</v>
      </c>
      <c r="D4" s="20" t="s">
        <v>6</v>
      </c>
      <c r="E4" s="20" t="s">
        <v>7</v>
      </c>
      <c r="F4" s="20" t="s">
        <v>8</v>
      </c>
      <c r="G4" s="20" t="s">
        <v>9</v>
      </c>
      <c r="H4" s="50" t="s">
        <v>202</v>
      </c>
      <c r="I4" s="50"/>
      <c r="J4" s="50"/>
      <c r="K4" s="52"/>
    </row>
    <row r="5" spans="1:14" s="16" customFormat="1" ht="24.75" customHeight="1">
      <c r="A5" s="21"/>
      <c r="B5" s="22" t="s">
        <v>10</v>
      </c>
      <c r="C5" s="23"/>
      <c r="D5" s="24"/>
      <c r="E5" s="25"/>
      <c r="F5" s="25"/>
      <c r="G5" s="51">
        <f>+F6</f>
        <v>-5598031</v>
      </c>
      <c r="H5" s="26" t="s">
        <v>203</v>
      </c>
      <c r="I5" s="26"/>
      <c r="J5" s="26" t="s">
        <v>201</v>
      </c>
      <c r="K5" s="46" t="s">
        <v>204</v>
      </c>
      <c r="L5" s="16" t="s">
        <v>205</v>
      </c>
    </row>
    <row r="6" spans="1:14" s="16" customFormat="1" ht="24.75" customHeight="1">
      <c r="B6" s="27">
        <v>1</v>
      </c>
      <c r="C6" s="28">
        <f>SUMIFS('Chi tiết'!$K:$K,'Chi tiết'!B:B,'Tổng hợp '!$B6,'Chi tiết'!$A:$A,"BH")</f>
        <v>15895937</v>
      </c>
      <c r="D6" s="28">
        <f>SUMIFS('Chi tiết'!$K:$K,'Chi tiết'!$B:$B,'Tổng hợp '!$B6,'Chi tiết'!$A:$A,"TRA")</f>
        <v>-267796</v>
      </c>
      <c r="E6" s="28">
        <f>SUMIFS('Chi tiết'!$K:$K,'Chi tiết'!$B:$B,'Tổng hợp '!$B6,'Chi tiết'!$A:$A,"GT")</f>
        <v>0</v>
      </c>
      <c r="F6" s="49">
        <f>SUMIFS('Chi tiết'!$K:$K,'Chi tiết'!$B:$B,'Tổng hợp '!$B6,'Chi tiết'!$A:$A,"TT")</f>
        <v>-5598031</v>
      </c>
      <c r="G6" s="28">
        <f t="shared" ref="G6:G17" si="0">G5+SUM(C6:F6)</f>
        <v>4432079</v>
      </c>
      <c r="H6" s="38">
        <f>+C6+D6</f>
        <v>15628141</v>
      </c>
      <c r="I6" s="38"/>
      <c r="J6" s="38">
        <f>+H6</f>
        <v>15628141</v>
      </c>
      <c r="K6" s="46">
        <f>+H6-J6</f>
        <v>0</v>
      </c>
    </row>
    <row r="7" spans="1:14" s="16" customFormat="1" ht="24.75" customHeight="1">
      <c r="B7" s="27">
        <v>2</v>
      </c>
      <c r="C7" s="28">
        <f>SUMIFS('Chi tiết'!$K:$K,'Chi tiết'!B:B,'Tổng hợp '!$B7,'Chi tiết'!$A:$A,"BH")</f>
        <v>8082714</v>
      </c>
      <c r="D7" s="28">
        <f>SUMIFS('Chi tiết'!$K:$K,'Chi tiết'!$B:$B,'Tổng hợp '!$B7,'Chi tiết'!$A:$A,"TRA")</f>
        <v>-179986</v>
      </c>
      <c r="E7" s="28">
        <f>SUMIFS('Chi tiết'!$K:$K,'Chi tiết'!$B:$B,'Tổng hợp '!$B7,'Chi tiết'!$A:$A,"GT")</f>
        <v>0</v>
      </c>
      <c r="F7" s="42">
        <f>SUMIFS('Chi tiết'!$K:$K,'Chi tiết'!$B:$B,'Tổng hợp '!$B7,'Chi tiết'!$A:$A,"TT")</f>
        <v>-15628153</v>
      </c>
      <c r="G7" s="28">
        <f t="shared" si="0"/>
        <v>-3293346</v>
      </c>
      <c r="H7" s="43">
        <f t="shared" ref="H7:H16" si="1">+C7+D7</f>
        <v>7902728</v>
      </c>
      <c r="I7" s="43"/>
      <c r="J7" s="43">
        <f>-F8</f>
        <v>7324783</v>
      </c>
      <c r="K7" s="53">
        <f t="shared" ref="K7:K16" si="2">+H7-J7</f>
        <v>577945</v>
      </c>
      <c r="L7" s="26">
        <f>+K7</f>
        <v>577945</v>
      </c>
      <c r="M7" s="16" t="s">
        <v>206</v>
      </c>
      <c r="N7" s="16" t="s">
        <v>213</v>
      </c>
    </row>
    <row r="8" spans="1:14" s="16" customFormat="1" ht="24.75" customHeight="1">
      <c r="B8" s="27">
        <v>3</v>
      </c>
      <c r="C8" s="28">
        <f>SUMIFS('Chi tiết'!$K:$K,'Chi tiết'!B:B,'Tổng hợp '!$B8,'Chi tiết'!$A:$A,"BH")</f>
        <v>7319928</v>
      </c>
      <c r="D8" s="28">
        <f>SUMIFS('Chi tiết'!$K:$K,'Chi tiết'!$B:$B,'Tổng hợp '!$B8,'Chi tiết'!$A:$A,"TRA")</f>
        <v>0</v>
      </c>
      <c r="E8" s="28">
        <f>SUMIFS('Chi tiết'!$K:$K,'Chi tiết'!$B:$B,'Tổng hợp '!$B8,'Chi tiết'!$A:$A,"GT")</f>
        <v>0</v>
      </c>
      <c r="F8" s="28">
        <f>SUMIFS('Chi tiết'!$K:$K,'Chi tiết'!$B:$B,'Tổng hợp '!$B8,'Chi tiết'!$A:$A,"TT")</f>
        <v>-7324783</v>
      </c>
      <c r="G8" s="28">
        <f t="shared" si="0"/>
        <v>-3298201</v>
      </c>
      <c r="H8" s="43">
        <f t="shared" si="1"/>
        <v>7319928</v>
      </c>
      <c r="I8" s="43"/>
      <c r="J8" s="43">
        <f>-F9</f>
        <v>6950733</v>
      </c>
      <c r="K8" s="53">
        <f t="shared" si="2"/>
        <v>369195</v>
      </c>
      <c r="L8" s="26">
        <f>+K8</f>
        <v>369195</v>
      </c>
      <c r="M8" s="16" t="s">
        <v>207</v>
      </c>
      <c r="N8" s="16" t="s">
        <v>213</v>
      </c>
    </row>
    <row r="9" spans="1:14" s="16" customFormat="1" ht="24.75" customHeight="1">
      <c r="B9" s="27">
        <v>4</v>
      </c>
      <c r="C9" s="28">
        <f>SUMIFS('Chi tiết'!$K:$K,'Chi tiết'!B:B,'Tổng hợp '!$B9,'Chi tiết'!$A:$A,"BH")</f>
        <v>9308094</v>
      </c>
      <c r="D9" s="28">
        <f>SUMIFS('Chi tiết'!$K:$K,'Chi tiết'!$B:$B,'Tổng hợp '!$B9,'Chi tiết'!$A:$A,"TRA")</f>
        <v>-599713</v>
      </c>
      <c r="E9" s="28">
        <f>SUMIFS('Chi tiết'!$K:$K,'Chi tiết'!$B:$B,'Tổng hợp '!$B9,'Chi tiết'!$A:$A,"GT")</f>
        <v>0</v>
      </c>
      <c r="F9" s="28">
        <f>SUMIFS('Chi tiết'!$K:$K,'Chi tiết'!$B:$B,'Tổng hợp '!$B9,'Chi tiết'!$A:$A,"TT")</f>
        <v>-6950733</v>
      </c>
      <c r="G9" s="28">
        <f t="shared" si="0"/>
        <v>-1540553</v>
      </c>
      <c r="H9" s="43">
        <f t="shared" si="1"/>
        <v>8708381</v>
      </c>
      <c r="I9" s="43"/>
      <c r="J9" s="43">
        <f>-F10</f>
        <v>8581495</v>
      </c>
      <c r="K9" s="46">
        <f t="shared" si="2"/>
        <v>126886</v>
      </c>
      <c r="L9" s="26">
        <f>+K9</f>
        <v>126886</v>
      </c>
      <c r="M9" s="16" t="s">
        <v>219</v>
      </c>
      <c r="N9" s="16" t="s">
        <v>220</v>
      </c>
    </row>
    <row r="10" spans="1:14" s="16" customFormat="1" ht="24.75" customHeight="1">
      <c r="B10" s="27">
        <v>5</v>
      </c>
      <c r="C10" s="28">
        <f>SUMIFS('Chi tiết'!$K:$K,'Chi tiết'!B:B,'Tổng hợp '!$B10,'Chi tiết'!$A:$A,"BH")</f>
        <v>8076543</v>
      </c>
      <c r="D10" s="28">
        <f>SUMIFS('Chi tiết'!$K:$K,'Chi tiết'!$B:$B,'Tổng hợp '!$B10,'Chi tiết'!$A:$A,"TRA")</f>
        <v>-356927</v>
      </c>
      <c r="E10" s="28">
        <f>SUMIFS('Chi tiết'!$K:$K,'Chi tiết'!$B:$B,'Tổng hợp '!$B10,'Chi tiết'!$A:$A,"GT")</f>
        <v>0</v>
      </c>
      <c r="F10" s="28">
        <f>SUMIFS('Chi tiết'!$K:$K,'Chi tiết'!$B:$B,'Tổng hợp '!$B10,'Chi tiết'!$A:$A,"TT")</f>
        <v>-8581495</v>
      </c>
      <c r="G10" s="28">
        <f t="shared" si="0"/>
        <v>-2402432</v>
      </c>
      <c r="H10" s="43">
        <f t="shared" si="1"/>
        <v>7719616</v>
      </c>
      <c r="I10" s="54" t="s">
        <v>208</v>
      </c>
      <c r="J10" s="54">
        <v>7722217</v>
      </c>
      <c r="K10" s="46">
        <f t="shared" si="2"/>
        <v>-2601</v>
      </c>
      <c r="M10" s="16" t="s">
        <v>221</v>
      </c>
    </row>
    <row r="11" spans="1:14" s="16" customFormat="1" ht="24.75" customHeight="1">
      <c r="B11" s="27">
        <v>6</v>
      </c>
      <c r="C11" s="28">
        <f>SUMIFS('Chi tiết'!$K:$K,'Chi tiết'!B:B,'Tổng hợp '!$B11,'Chi tiết'!$A:$A,"BH")</f>
        <v>12641593</v>
      </c>
      <c r="D11" s="28">
        <f>SUMIFS('Chi tiết'!$K:$K,'Chi tiết'!$B:$B,'Tổng hợp '!$B11,'Chi tiết'!$A:$A,"TRA")</f>
        <v>0</v>
      </c>
      <c r="E11" s="28">
        <f>SUMIFS('Chi tiết'!$K:$K,'Chi tiết'!$B:$B,'Tổng hợp '!$B11,'Chi tiết'!$A:$A,"GT")</f>
        <v>0</v>
      </c>
      <c r="F11" s="28">
        <f>SUMIFS('Chi tiết'!$K:$K,'Chi tiết'!$B:$B,'Tổng hợp '!$B11,'Chi tiết'!$A:$A,"TT")</f>
        <v>0</v>
      </c>
      <c r="G11" s="28">
        <f t="shared" si="0"/>
        <v>10239161</v>
      </c>
      <c r="H11" s="43">
        <f t="shared" si="1"/>
        <v>12641593</v>
      </c>
      <c r="I11" s="54" t="s">
        <v>209</v>
      </c>
      <c r="J11" s="54">
        <v>12254113</v>
      </c>
      <c r="K11" s="46">
        <f t="shared" si="2"/>
        <v>387480</v>
      </c>
      <c r="L11" s="48"/>
      <c r="M11" s="16" t="s">
        <v>222</v>
      </c>
    </row>
    <row r="12" spans="1:14" s="16" customFormat="1" ht="24.75" customHeight="1">
      <c r="B12" s="27">
        <v>7</v>
      </c>
      <c r="C12" s="28">
        <f>SUMIFS('Chi tiết'!$K:$K,'Chi tiết'!B:B,'Tổng hợp '!$B12,'Chi tiết'!$A:$A,"BH")</f>
        <v>11797324</v>
      </c>
      <c r="D12" s="28">
        <f>SUMIFS('Chi tiết'!$K:$K,'Chi tiết'!$B:$B,'Tổng hợp '!$B12,'Chi tiết'!$A:$A,"TRA")</f>
        <v>-4695050</v>
      </c>
      <c r="E12" s="28">
        <f>SUMIFS('Chi tiết'!$K:$K,'Chi tiết'!$B:$B,'Tổng hợp '!$B12,'Chi tiết'!$A:$A,"GT")</f>
        <v>0</v>
      </c>
      <c r="F12" s="28">
        <f>SUMIFS('Chi tiết'!$K:$K,'Chi tiết'!$B:$B,'Tổng hợp '!$B12,'Chi tiết'!$A:$A,"TT")</f>
        <v>0</v>
      </c>
      <c r="G12" s="28">
        <f t="shared" si="0"/>
        <v>17341435</v>
      </c>
      <c r="H12" s="43">
        <f t="shared" si="1"/>
        <v>7102274</v>
      </c>
      <c r="I12" s="54" t="s">
        <v>210</v>
      </c>
      <c r="J12" s="54">
        <v>8884789</v>
      </c>
      <c r="K12" s="46">
        <f t="shared" si="2"/>
        <v>-1782515</v>
      </c>
      <c r="L12" s="48"/>
      <c r="M12" s="16" t="s">
        <v>223</v>
      </c>
    </row>
    <row r="13" spans="1:14" s="16" customFormat="1" ht="24.75" customHeight="1">
      <c r="B13" s="27">
        <v>8</v>
      </c>
      <c r="C13" s="28">
        <f>SUMIFS('Chi tiết'!$K:$K,'Chi tiết'!B:B,'Tổng hợp '!$B13,'Chi tiết'!$A:$A,"BH")</f>
        <v>10164105</v>
      </c>
      <c r="D13" s="28">
        <f>SUMIFS('Chi tiết'!$K:$K,'Chi tiết'!$B:$B,'Tổng hợp '!$B13,'Chi tiết'!$A:$A,"TRA")</f>
        <v>-476736</v>
      </c>
      <c r="E13" s="28">
        <f>SUMIFS('Chi tiết'!$K:$K,'Chi tiết'!$B:$B,'Tổng hợp '!$B13,'Chi tiết'!$A:$A,"GT")</f>
        <v>0</v>
      </c>
      <c r="F13" s="28">
        <f>SUMIFS('Chi tiết'!$K:$K,'Chi tiết'!$B:$B,'Tổng hợp '!$B13,'Chi tiết'!$A:$A,"TT")</f>
        <v>0</v>
      </c>
      <c r="G13" s="28">
        <f t="shared" si="0"/>
        <v>27028804</v>
      </c>
      <c r="H13" s="43">
        <f t="shared" si="1"/>
        <v>9687369</v>
      </c>
      <c r="I13" s="54" t="s">
        <v>211</v>
      </c>
      <c r="J13" s="54">
        <v>8924543</v>
      </c>
      <c r="K13" s="46">
        <f t="shared" si="2"/>
        <v>762826</v>
      </c>
      <c r="L13" s="48">
        <f>239885+524214</f>
        <v>764099</v>
      </c>
      <c r="M13" s="16" t="s">
        <v>224</v>
      </c>
      <c r="N13" s="16" t="s">
        <v>220</v>
      </c>
    </row>
    <row r="14" spans="1:14" s="16" customFormat="1" ht="24.75" customHeight="1">
      <c r="B14" s="27">
        <v>9</v>
      </c>
      <c r="C14" s="28">
        <f>SUMIFS('Chi tiết'!$K:$K,'Chi tiết'!B:B,'Tổng hợp '!$B14,'Chi tiết'!$A:$A,"BH")</f>
        <v>10032951</v>
      </c>
      <c r="D14" s="28">
        <f>SUMIFS('Chi tiết'!$K:$K,'Chi tiết'!$B:$B,'Tổng hợp '!$B14,'Chi tiết'!$A:$A,"TRA")</f>
        <v>-1346773</v>
      </c>
      <c r="E14" s="28">
        <f>SUMIFS('Chi tiết'!$K:$K,'Chi tiết'!$B:$B,'Tổng hợp '!$B14,'Chi tiết'!$A:$A,"GT")</f>
        <v>0</v>
      </c>
      <c r="F14" s="28">
        <f>SUMIFS('Chi tiết'!$K:$K,'Chi tiết'!$B:$B,'Tổng hợp '!$B14,'Chi tiết'!$A:$A,"TT")</f>
        <v>-37785000</v>
      </c>
      <c r="G14" s="28">
        <f t="shared" si="0"/>
        <v>-2070018</v>
      </c>
      <c r="H14" s="43">
        <f t="shared" si="1"/>
        <v>8686178</v>
      </c>
      <c r="I14" s="55" t="s">
        <v>212</v>
      </c>
      <c r="J14" s="56">
        <f>SUM(J10:J13)</f>
        <v>37785662</v>
      </c>
      <c r="K14" s="46">
        <f t="shared" si="2"/>
        <v>-29099484</v>
      </c>
    </row>
    <row r="15" spans="1:14" s="16" customFormat="1" ht="24.75" customHeight="1">
      <c r="B15" s="27">
        <v>10</v>
      </c>
      <c r="C15" s="28">
        <f>SUMIFS('Chi tiết'!$K:$K,'Chi tiết'!B:B,'Tổng hợp '!$B15,'Chi tiết'!$A:$A,"BH")</f>
        <v>7701098</v>
      </c>
      <c r="D15" s="28">
        <f>SUMIFS('Chi tiết'!$K:$K,'Chi tiết'!$B:$B,'Tổng hợp '!$B15,'Chi tiết'!$A:$A,"TRA")</f>
        <v>0</v>
      </c>
      <c r="E15" s="28">
        <f>SUMIFS('Chi tiết'!$K:$K,'Chi tiết'!$B:$B,'Tổng hợp '!$B15,'Chi tiết'!$A:$A,"GT")</f>
        <v>0</v>
      </c>
      <c r="F15" s="28">
        <f>SUMIFS('Chi tiết'!$K:$K,'Chi tiết'!$B:$B,'Tổng hợp '!$B15,'Chi tiết'!$A:$A,"TT")</f>
        <v>0</v>
      </c>
      <c r="G15" s="28">
        <f t="shared" si="0"/>
        <v>5631080</v>
      </c>
      <c r="H15" s="43">
        <f t="shared" si="1"/>
        <v>7701098</v>
      </c>
      <c r="J15" s="56">
        <f>SUM(J11:J14)</f>
        <v>67849107</v>
      </c>
      <c r="K15" s="46">
        <f t="shared" si="2"/>
        <v>-60148009</v>
      </c>
    </row>
    <row r="16" spans="1:14" s="16" customFormat="1" ht="24.75" customHeight="1">
      <c r="B16" s="27">
        <v>11</v>
      </c>
      <c r="C16" s="28">
        <f>SUMIFS('Chi tiết'!$K:$K,'Chi tiết'!B:B,'Tổng hợp '!$B16,'Chi tiết'!$A:$A,"BH")</f>
        <v>0</v>
      </c>
      <c r="D16" s="28">
        <f>SUMIFS('Chi tiết'!$K:$K,'Chi tiết'!$B:$B,'Tổng hợp '!$B16,'Chi tiết'!$A:$A,"TRA")</f>
        <v>0</v>
      </c>
      <c r="E16" s="28">
        <f>SUMIFS('Chi tiết'!$K:$K,'Chi tiết'!$B:$B,'Tổng hợp '!$B16,'Chi tiết'!$A:$A,"GT")</f>
        <v>0</v>
      </c>
      <c r="F16" s="28">
        <f>SUMIFS('Chi tiết'!$K:$K,'Chi tiết'!$B:$B,'Tổng hợp '!$B16,'Chi tiết'!$A:$A,"TT")</f>
        <v>0</v>
      </c>
      <c r="G16" s="28">
        <f t="shared" si="0"/>
        <v>5631080</v>
      </c>
      <c r="H16" s="43">
        <f t="shared" si="1"/>
        <v>0</v>
      </c>
      <c r="J16" s="56"/>
      <c r="K16" s="46">
        <f t="shared" si="2"/>
        <v>0</v>
      </c>
    </row>
    <row r="17" spans="2:11" s="16" customFormat="1" ht="24.75" customHeight="1">
      <c r="B17" s="27">
        <v>12</v>
      </c>
      <c r="C17" s="28">
        <f>SUMIFS('Chi tiết'!$K:$K,'Chi tiết'!B:B,'Tổng hợp '!$B17,'Chi tiết'!$A:$A,"BH")</f>
        <v>0</v>
      </c>
      <c r="D17" s="28">
        <f>SUMIFS('Chi tiết'!$K:$K,'Chi tiết'!$B:$B,'Tổng hợp '!$B17,'Chi tiết'!$A:$A,"TRA")</f>
        <v>0</v>
      </c>
      <c r="E17" s="28">
        <f>SUMIFS('Chi tiết'!$K:$K,'Chi tiết'!$B:$B,'Tổng hợp '!$B17,'Chi tiết'!$A:$A,"GT")</f>
        <v>0</v>
      </c>
      <c r="F17" s="28">
        <f>SUMIFS('Chi tiết'!$K:$K,'Chi tiết'!$B:$B,'Tổng hợp '!$B17,'Chi tiết'!$A:$A,"TT")</f>
        <v>0</v>
      </c>
      <c r="G17" s="28">
        <f t="shared" si="0"/>
        <v>5631080</v>
      </c>
      <c r="J17" s="56"/>
      <c r="K17" s="46"/>
    </row>
    <row r="18" spans="2:11" s="16" customFormat="1" ht="24.75" customHeight="1">
      <c r="B18" s="30" t="s">
        <v>11</v>
      </c>
      <c r="C18" s="29">
        <f>SUM(C6:C17)</f>
        <v>101020287</v>
      </c>
      <c r="D18" s="29">
        <f t="shared" ref="D18:F18" si="3">SUM(D6:D17)</f>
        <v>-7922981</v>
      </c>
      <c r="E18" s="29">
        <f t="shared" si="3"/>
        <v>0</v>
      </c>
      <c r="F18" s="29">
        <f t="shared" si="3"/>
        <v>-81868195</v>
      </c>
      <c r="G18" s="29">
        <f>G5+SUM(C18:F18)</f>
        <v>5631080</v>
      </c>
      <c r="J18" s="56"/>
      <c r="K18" s="46"/>
    </row>
    <row r="19" spans="2:11">
      <c r="D19" s="44">
        <f>+C18+D18+SUM(F7:F17)</f>
        <v>16827142</v>
      </c>
      <c r="G19" s="47">
        <f>+J14</f>
        <v>37785662</v>
      </c>
    </row>
    <row r="20" spans="2:11">
      <c r="D20" s="44">
        <f>+J14</f>
        <v>37785662</v>
      </c>
      <c r="G20" s="47"/>
    </row>
    <row r="21" spans="2:11">
      <c r="D21" s="47">
        <f>+D19-D20</f>
        <v>-20958520</v>
      </c>
      <c r="G21" s="47">
        <f>+G18-G19</f>
        <v>-32154582</v>
      </c>
    </row>
    <row r="22" spans="2:11">
      <c r="D22" s="57"/>
    </row>
    <row r="23" spans="2:11">
      <c r="D23" s="57"/>
    </row>
    <row r="25" spans="2:11">
      <c r="D25" s="57"/>
    </row>
  </sheetData>
  <mergeCells count="1">
    <mergeCell ref="B2:G2"/>
  </mergeCells>
  <phoneticPr fontId="21" type="noConversion"/>
  <conditionalFormatting sqref="B18">
    <cfRule type="duplicateValues" dxfId="0" priority="1"/>
  </conditionalFormatting>
  <pageMargins left="0.7" right="0.7" top="0.75" bottom="0.75" header="0.3" footer="0.3"/>
  <pageSetup paperSize="9" scale="8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L285"/>
  <sheetViews>
    <sheetView workbookViewId="0">
      <pane xSplit="3" ySplit="3" topLeftCell="D4" activePane="bottomRight" state="frozen"/>
      <selection pane="topRight"/>
      <selection pane="bottomLeft"/>
      <selection pane="bottomRight" activeCell="K112" sqref="K112:K285"/>
    </sheetView>
  </sheetViews>
  <sheetFormatPr defaultColWidth="9.140625" defaultRowHeight="15"/>
  <cols>
    <col min="1" max="1" width="6.140625" customWidth="1"/>
    <col min="2" max="2" width="7.5703125" customWidth="1"/>
    <col min="3" max="3" width="13.7109375" customWidth="1"/>
    <col min="5" max="5" width="12.5703125" style="1" customWidth="1"/>
    <col min="6" max="6" width="10.28515625" customWidth="1"/>
    <col min="7" max="7" width="48.28515625" customWidth="1"/>
    <col min="8" max="8" width="23.85546875" customWidth="1"/>
    <col min="9" max="9" width="16.85546875" style="2" customWidth="1"/>
    <col min="10" max="10" width="13.7109375" style="2" customWidth="1"/>
    <col min="11" max="11" width="16.85546875" style="2" customWidth="1"/>
    <col min="12" max="12" width="10.7109375" customWidth="1"/>
  </cols>
  <sheetData>
    <row r="1" spans="1:12" ht="24" customHeight="1">
      <c r="K1" s="11"/>
    </row>
    <row r="2" spans="1:12" ht="30" hidden="1" customHeight="1">
      <c r="A2" s="3" t="s">
        <v>12</v>
      </c>
      <c r="B2" s="3"/>
      <c r="C2" s="3" t="s">
        <v>13</v>
      </c>
      <c r="D2" s="3" t="s">
        <v>14</v>
      </c>
      <c r="E2" s="4" t="s">
        <v>15</v>
      </c>
      <c r="F2" s="3" t="s">
        <v>16</v>
      </c>
      <c r="G2" s="3" t="s">
        <v>17</v>
      </c>
      <c r="H2" s="3" t="s">
        <v>18</v>
      </c>
      <c r="I2" s="12" t="s">
        <v>19</v>
      </c>
      <c r="J2" s="12" t="s">
        <v>20</v>
      </c>
      <c r="K2" s="12" t="s">
        <v>21</v>
      </c>
    </row>
    <row r="3" spans="1:12" ht="22.5" hidden="1" customHeight="1">
      <c r="A3" s="5"/>
      <c r="B3" s="5"/>
      <c r="C3" s="6"/>
      <c r="D3" s="7"/>
      <c r="E3" s="7"/>
      <c r="F3" s="7"/>
      <c r="G3" s="7"/>
      <c r="H3" s="7" t="s">
        <v>22</v>
      </c>
      <c r="I3" s="13"/>
      <c r="J3" s="13"/>
      <c r="K3" s="14"/>
    </row>
    <row r="4" spans="1:12" ht="19.7" hidden="1" customHeight="1">
      <c r="A4" s="5" t="s">
        <v>0</v>
      </c>
      <c r="B4" s="33">
        <f t="shared" ref="B4:B67" si="0">MONTH(E4)</f>
        <v>1</v>
      </c>
      <c r="C4" s="31" t="s">
        <v>23</v>
      </c>
      <c r="D4" s="9"/>
      <c r="E4" s="35">
        <v>45659</v>
      </c>
      <c r="F4" s="31" t="s">
        <v>127</v>
      </c>
      <c r="G4" s="31" t="s">
        <v>128</v>
      </c>
      <c r="H4" s="31" t="s">
        <v>136</v>
      </c>
      <c r="I4" s="37">
        <v>1675597</v>
      </c>
      <c r="J4" s="37">
        <v>134048</v>
      </c>
      <c r="K4" s="37">
        <v>1809645</v>
      </c>
      <c r="L4" s="1"/>
    </row>
    <row r="5" spans="1:12" ht="19.7" hidden="1" customHeight="1">
      <c r="A5" s="5" t="s">
        <v>0</v>
      </c>
      <c r="B5" s="33">
        <f t="shared" si="0"/>
        <v>1</v>
      </c>
      <c r="C5" s="31" t="s">
        <v>24</v>
      </c>
      <c r="D5" s="9"/>
      <c r="E5" s="35">
        <v>45660</v>
      </c>
      <c r="F5" s="31" t="s">
        <v>127</v>
      </c>
      <c r="G5" s="31" t="s">
        <v>128</v>
      </c>
      <c r="H5" s="31" t="s">
        <v>137</v>
      </c>
      <c r="I5" s="37">
        <v>817574</v>
      </c>
      <c r="J5" s="37">
        <v>65406</v>
      </c>
      <c r="K5" s="37">
        <v>882980</v>
      </c>
      <c r="L5" s="1"/>
    </row>
    <row r="6" spans="1:12" ht="19.7" hidden="1" customHeight="1">
      <c r="A6" s="5" t="s">
        <v>0</v>
      </c>
      <c r="B6" s="33">
        <f t="shared" si="0"/>
        <v>1</v>
      </c>
      <c r="C6" s="31" t="s">
        <v>25</v>
      </c>
      <c r="D6" s="9"/>
      <c r="E6" s="35">
        <v>45660</v>
      </c>
      <c r="F6" s="31" t="s">
        <v>127</v>
      </c>
      <c r="G6" s="31" t="s">
        <v>128</v>
      </c>
      <c r="H6" s="31" t="s">
        <v>138</v>
      </c>
      <c r="I6" s="37">
        <v>728037</v>
      </c>
      <c r="J6" s="37">
        <v>58243</v>
      </c>
      <c r="K6" s="37">
        <v>786280</v>
      </c>
      <c r="L6" s="1"/>
    </row>
    <row r="7" spans="1:12" ht="19.7" hidden="1" customHeight="1">
      <c r="A7" s="5" t="s">
        <v>0</v>
      </c>
      <c r="B7" s="33">
        <f t="shared" si="0"/>
        <v>1</v>
      </c>
      <c r="C7" s="31" t="s">
        <v>26</v>
      </c>
      <c r="D7" s="9"/>
      <c r="E7" s="35">
        <v>45665</v>
      </c>
      <c r="F7" s="31" t="s">
        <v>127</v>
      </c>
      <c r="G7" s="31" t="s">
        <v>128</v>
      </c>
      <c r="H7" s="31" t="s">
        <v>132</v>
      </c>
      <c r="I7" s="37">
        <v>671802</v>
      </c>
      <c r="J7" s="37">
        <v>53744</v>
      </c>
      <c r="K7" s="37">
        <v>725546</v>
      </c>
      <c r="L7" s="1"/>
    </row>
    <row r="8" spans="1:12" ht="19.7" hidden="1" customHeight="1">
      <c r="A8" s="5" t="s">
        <v>0</v>
      </c>
      <c r="B8" s="33">
        <f t="shared" si="0"/>
        <v>1</v>
      </c>
      <c r="C8" s="31" t="s">
        <v>27</v>
      </c>
      <c r="D8" s="9"/>
      <c r="E8" s="35">
        <v>45665</v>
      </c>
      <c r="F8" s="31" t="s">
        <v>127</v>
      </c>
      <c r="G8" s="31" t="s">
        <v>128</v>
      </c>
      <c r="H8" s="31" t="s">
        <v>130</v>
      </c>
      <c r="I8" s="37">
        <v>592955</v>
      </c>
      <c r="J8" s="37">
        <v>47436</v>
      </c>
      <c r="K8" s="37">
        <v>640391</v>
      </c>
      <c r="L8" s="1"/>
    </row>
    <row r="9" spans="1:12" ht="19.7" hidden="1" customHeight="1">
      <c r="A9" s="5" t="s">
        <v>0</v>
      </c>
      <c r="B9" s="33">
        <f t="shared" si="0"/>
        <v>1</v>
      </c>
      <c r="C9" s="31" t="s">
        <v>28</v>
      </c>
      <c r="D9" s="9"/>
      <c r="E9" s="35">
        <v>45666</v>
      </c>
      <c r="F9" s="31" t="s">
        <v>127</v>
      </c>
      <c r="G9" s="31" t="s">
        <v>128</v>
      </c>
      <c r="H9" s="31" t="s">
        <v>139</v>
      </c>
      <c r="I9" s="37">
        <v>688548</v>
      </c>
      <c r="J9" s="37">
        <v>55084</v>
      </c>
      <c r="K9" s="37">
        <v>743632</v>
      </c>
      <c r="L9" s="1"/>
    </row>
    <row r="10" spans="1:12" ht="19.7" hidden="1" customHeight="1">
      <c r="A10" s="5" t="s">
        <v>0</v>
      </c>
      <c r="B10" s="33">
        <f t="shared" si="0"/>
        <v>1</v>
      </c>
      <c r="C10" s="31" t="s">
        <v>29</v>
      </c>
      <c r="D10" s="9"/>
      <c r="E10" s="35">
        <v>45672</v>
      </c>
      <c r="F10" s="31" t="s">
        <v>127</v>
      </c>
      <c r="G10" s="31" t="s">
        <v>128</v>
      </c>
      <c r="H10" s="31" t="s">
        <v>140</v>
      </c>
      <c r="I10" s="37">
        <v>450416</v>
      </c>
      <c r="J10" s="37">
        <v>36033</v>
      </c>
      <c r="K10" s="37">
        <v>486449</v>
      </c>
      <c r="L10" s="1"/>
    </row>
    <row r="11" spans="1:12" ht="19.7" hidden="1" customHeight="1">
      <c r="A11" s="5" t="s">
        <v>0</v>
      </c>
      <c r="B11" s="33">
        <f t="shared" si="0"/>
        <v>1</v>
      </c>
      <c r="C11" s="31" t="s">
        <v>30</v>
      </c>
      <c r="D11" s="9"/>
      <c r="E11" s="35">
        <v>45674</v>
      </c>
      <c r="F11" s="31" t="s">
        <v>127</v>
      </c>
      <c r="G11" s="31" t="s">
        <v>128</v>
      </c>
      <c r="H11" s="31" t="s">
        <v>138</v>
      </c>
      <c r="I11" s="37">
        <v>720891</v>
      </c>
      <c r="J11" s="37">
        <v>57671</v>
      </c>
      <c r="K11" s="37">
        <v>778562</v>
      </c>
      <c r="L11" s="1"/>
    </row>
    <row r="12" spans="1:12" ht="19.7" hidden="1" customHeight="1">
      <c r="A12" s="5" t="s">
        <v>0</v>
      </c>
      <c r="B12" s="33">
        <f t="shared" si="0"/>
        <v>1</v>
      </c>
      <c r="C12" s="31" t="s">
        <v>31</v>
      </c>
      <c r="D12" s="9"/>
      <c r="E12" s="35">
        <v>45674</v>
      </c>
      <c r="F12" s="31" t="s">
        <v>127</v>
      </c>
      <c r="G12" s="31" t="s">
        <v>128</v>
      </c>
      <c r="H12" s="31" t="s">
        <v>130</v>
      </c>
      <c r="I12" s="37">
        <v>578709</v>
      </c>
      <c r="J12" s="37">
        <v>46297</v>
      </c>
      <c r="K12" s="37">
        <v>625006</v>
      </c>
      <c r="L12" s="1"/>
    </row>
    <row r="13" spans="1:12" hidden="1">
      <c r="A13" s="5" t="s">
        <v>0</v>
      </c>
      <c r="B13" s="33">
        <f t="shared" si="0"/>
        <v>1</v>
      </c>
      <c r="C13" s="31" t="s">
        <v>32</v>
      </c>
      <c r="D13" s="9"/>
      <c r="E13" s="35">
        <v>45674</v>
      </c>
      <c r="F13" s="31" t="s">
        <v>127</v>
      </c>
      <c r="G13" s="31" t="s">
        <v>128</v>
      </c>
      <c r="H13" s="31" t="s">
        <v>137</v>
      </c>
      <c r="I13" s="37">
        <v>1031718</v>
      </c>
      <c r="J13" s="37">
        <v>82537</v>
      </c>
      <c r="K13" s="37">
        <v>1114255</v>
      </c>
      <c r="L13" s="1"/>
    </row>
    <row r="14" spans="1:12" hidden="1">
      <c r="A14" s="5" t="s">
        <v>0</v>
      </c>
      <c r="B14" s="33">
        <f t="shared" si="0"/>
        <v>1</v>
      </c>
      <c r="C14" s="31" t="s">
        <v>33</v>
      </c>
      <c r="D14" s="9"/>
      <c r="E14" s="35">
        <v>45674</v>
      </c>
      <c r="F14" s="31" t="s">
        <v>127</v>
      </c>
      <c r="G14" s="31" t="s">
        <v>128</v>
      </c>
      <c r="H14" s="31" t="s">
        <v>132</v>
      </c>
      <c r="I14" s="37">
        <v>618934</v>
      </c>
      <c r="J14" s="37">
        <v>49515</v>
      </c>
      <c r="K14" s="37">
        <v>668449</v>
      </c>
      <c r="L14" s="1"/>
    </row>
    <row r="15" spans="1:12" hidden="1">
      <c r="A15" s="5" t="s">
        <v>0</v>
      </c>
      <c r="B15" s="33">
        <f t="shared" si="0"/>
        <v>1</v>
      </c>
      <c r="C15" s="31" t="s">
        <v>34</v>
      </c>
      <c r="D15" s="9"/>
      <c r="E15" s="35">
        <v>45677</v>
      </c>
      <c r="F15" s="31" t="s">
        <v>127</v>
      </c>
      <c r="G15" s="31" t="s">
        <v>128</v>
      </c>
      <c r="H15" s="31" t="s">
        <v>140</v>
      </c>
      <c r="I15" s="37">
        <v>810300</v>
      </c>
      <c r="J15" s="37">
        <v>64824</v>
      </c>
      <c r="K15" s="37">
        <v>875124</v>
      </c>
      <c r="L15" s="1"/>
    </row>
    <row r="16" spans="1:12" hidden="1">
      <c r="A16" s="5" t="s">
        <v>0</v>
      </c>
      <c r="B16" s="33">
        <f t="shared" si="0"/>
        <v>1</v>
      </c>
      <c r="C16" s="31" t="s">
        <v>35</v>
      </c>
      <c r="D16" s="9"/>
      <c r="E16" s="35">
        <v>45677</v>
      </c>
      <c r="F16" s="31" t="s">
        <v>127</v>
      </c>
      <c r="G16" s="31" t="s">
        <v>128</v>
      </c>
      <c r="H16" s="31" t="s">
        <v>139</v>
      </c>
      <c r="I16" s="37">
        <v>837234</v>
      </c>
      <c r="J16" s="37">
        <v>66979</v>
      </c>
      <c r="K16" s="37">
        <v>904213</v>
      </c>
      <c r="L16" s="1"/>
    </row>
    <row r="17" spans="1:12" hidden="1">
      <c r="A17" s="5" t="s">
        <v>0</v>
      </c>
      <c r="B17" s="33">
        <f t="shared" si="0"/>
        <v>1</v>
      </c>
      <c r="C17" s="31" t="s">
        <v>36</v>
      </c>
      <c r="D17" s="9"/>
      <c r="E17" s="35">
        <v>45679</v>
      </c>
      <c r="F17" s="31" t="s">
        <v>127</v>
      </c>
      <c r="G17" s="31" t="s">
        <v>128</v>
      </c>
      <c r="H17" s="31" t="s">
        <v>130</v>
      </c>
      <c r="I17" s="37">
        <v>922445</v>
      </c>
      <c r="J17" s="37">
        <v>73796</v>
      </c>
      <c r="K17" s="37">
        <v>996241</v>
      </c>
      <c r="L17" s="1"/>
    </row>
    <row r="18" spans="1:12" hidden="1">
      <c r="A18" s="5" t="s">
        <v>0</v>
      </c>
      <c r="B18" s="33">
        <f t="shared" si="0"/>
        <v>1</v>
      </c>
      <c r="C18" s="31" t="s">
        <v>37</v>
      </c>
      <c r="D18" s="9"/>
      <c r="E18" s="35">
        <v>45680</v>
      </c>
      <c r="F18" s="31" t="s">
        <v>127</v>
      </c>
      <c r="G18" s="31" t="s">
        <v>128</v>
      </c>
      <c r="H18" s="31" t="s">
        <v>136</v>
      </c>
      <c r="I18" s="37">
        <v>2399945</v>
      </c>
      <c r="J18" s="37">
        <v>191996</v>
      </c>
      <c r="K18" s="37">
        <v>2591941</v>
      </c>
      <c r="L18" s="1"/>
    </row>
    <row r="19" spans="1:12" hidden="1">
      <c r="A19" s="5" t="s">
        <v>0</v>
      </c>
      <c r="B19" s="33">
        <f t="shared" si="0"/>
        <v>1</v>
      </c>
      <c r="C19" s="31" t="s">
        <v>38</v>
      </c>
      <c r="D19" s="9"/>
      <c r="E19" s="35">
        <v>45681</v>
      </c>
      <c r="F19" s="31" t="s">
        <v>127</v>
      </c>
      <c r="G19" s="31" t="s">
        <v>128</v>
      </c>
      <c r="H19" s="31" t="s">
        <v>138</v>
      </c>
      <c r="I19" s="37">
        <v>1173355</v>
      </c>
      <c r="J19" s="37">
        <v>93868</v>
      </c>
      <c r="K19" s="37">
        <v>1267223</v>
      </c>
      <c r="L19" s="1"/>
    </row>
    <row r="20" spans="1:12" hidden="1">
      <c r="A20" s="5" t="s">
        <v>0</v>
      </c>
      <c r="B20" s="33">
        <f t="shared" si="0"/>
        <v>2</v>
      </c>
      <c r="C20" s="31" t="s">
        <v>39</v>
      </c>
      <c r="D20" s="9"/>
      <c r="E20" s="35">
        <v>45693</v>
      </c>
      <c r="F20" s="31" t="s">
        <v>127</v>
      </c>
      <c r="G20" s="31" t="s">
        <v>128</v>
      </c>
      <c r="H20" s="31" t="s">
        <v>134</v>
      </c>
      <c r="I20" s="37">
        <v>469342</v>
      </c>
      <c r="J20" s="37">
        <v>37547</v>
      </c>
      <c r="K20" s="37">
        <v>506889</v>
      </c>
      <c r="L20" s="1"/>
    </row>
    <row r="21" spans="1:12" hidden="1">
      <c r="A21" s="5" t="s">
        <v>0</v>
      </c>
      <c r="B21" s="33">
        <f t="shared" si="0"/>
        <v>2</v>
      </c>
      <c r="C21" s="31" t="s">
        <v>40</v>
      </c>
      <c r="D21" s="9"/>
      <c r="E21" s="35">
        <v>45696</v>
      </c>
      <c r="F21" s="31" t="s">
        <v>127</v>
      </c>
      <c r="G21" s="31" t="s">
        <v>128</v>
      </c>
      <c r="H21" s="31" t="s">
        <v>137</v>
      </c>
      <c r="I21" s="37">
        <v>962065</v>
      </c>
      <c r="J21" s="37">
        <v>76965</v>
      </c>
      <c r="K21" s="37">
        <v>1039030</v>
      </c>
      <c r="L21" s="1"/>
    </row>
    <row r="22" spans="1:12" hidden="1">
      <c r="A22" s="5" t="s">
        <v>0</v>
      </c>
      <c r="B22" s="33">
        <f t="shared" si="0"/>
        <v>2</v>
      </c>
      <c r="C22" s="31" t="s">
        <v>41</v>
      </c>
      <c r="D22" s="9"/>
      <c r="E22" s="35">
        <v>45700</v>
      </c>
      <c r="F22" s="31" t="s">
        <v>127</v>
      </c>
      <c r="G22" s="31" t="s">
        <v>128</v>
      </c>
      <c r="H22" s="31" t="s">
        <v>139</v>
      </c>
      <c r="I22" s="37">
        <v>1057527</v>
      </c>
      <c r="J22" s="37">
        <v>84602</v>
      </c>
      <c r="K22" s="37">
        <v>1142129</v>
      </c>
      <c r="L22" s="1"/>
    </row>
    <row r="23" spans="1:12" hidden="1">
      <c r="A23" s="5" t="s">
        <v>0</v>
      </c>
      <c r="B23" s="33">
        <f t="shared" si="0"/>
        <v>2</v>
      </c>
      <c r="C23" s="31" t="s">
        <v>42</v>
      </c>
      <c r="D23" s="9"/>
      <c r="E23" s="35">
        <v>45706</v>
      </c>
      <c r="F23" s="31" t="s">
        <v>127</v>
      </c>
      <c r="G23" s="31" t="s">
        <v>128</v>
      </c>
      <c r="H23" s="31" t="s">
        <v>140</v>
      </c>
      <c r="I23" s="37">
        <v>1504850</v>
      </c>
      <c r="J23" s="37">
        <v>120388</v>
      </c>
      <c r="K23" s="37">
        <v>1625238</v>
      </c>
      <c r="L23" s="1"/>
    </row>
    <row r="24" spans="1:12" hidden="1">
      <c r="A24" s="5" t="s">
        <v>0</v>
      </c>
      <c r="B24" s="33">
        <f t="shared" si="0"/>
        <v>2</v>
      </c>
      <c r="C24" s="31" t="s">
        <v>43</v>
      </c>
      <c r="D24" s="9"/>
      <c r="E24" s="35">
        <v>45707</v>
      </c>
      <c r="F24" s="31" t="s">
        <v>127</v>
      </c>
      <c r="G24" s="31" t="s">
        <v>128</v>
      </c>
      <c r="H24" s="31" t="s">
        <v>138</v>
      </c>
      <c r="I24" s="37">
        <v>724353</v>
      </c>
      <c r="J24" s="37">
        <v>57948</v>
      </c>
      <c r="K24" s="37">
        <v>782301</v>
      </c>
      <c r="L24" s="1"/>
    </row>
    <row r="25" spans="1:12" hidden="1">
      <c r="A25" s="5" t="s">
        <v>0</v>
      </c>
      <c r="B25" s="33">
        <f t="shared" si="0"/>
        <v>2</v>
      </c>
      <c r="C25" s="31" t="s">
        <v>44</v>
      </c>
      <c r="D25" s="9"/>
      <c r="E25" s="35">
        <v>45713</v>
      </c>
      <c r="F25" s="31" t="s">
        <v>127</v>
      </c>
      <c r="G25" s="31" t="s">
        <v>128</v>
      </c>
      <c r="H25" s="31" t="s">
        <v>137</v>
      </c>
      <c r="I25" s="37">
        <v>684486</v>
      </c>
      <c r="J25" s="37">
        <v>54759</v>
      </c>
      <c r="K25" s="37">
        <v>739245</v>
      </c>
      <c r="L25" s="1"/>
    </row>
    <row r="26" spans="1:12" hidden="1">
      <c r="A26" s="5" t="s">
        <v>0</v>
      </c>
      <c r="B26" s="33">
        <f t="shared" si="0"/>
        <v>2</v>
      </c>
      <c r="C26" s="31" t="s">
        <v>45</v>
      </c>
      <c r="D26" s="9"/>
      <c r="E26" s="35">
        <v>45714</v>
      </c>
      <c r="F26" s="31" t="s">
        <v>127</v>
      </c>
      <c r="G26" s="31" t="s">
        <v>128</v>
      </c>
      <c r="H26" s="31" t="s">
        <v>130</v>
      </c>
      <c r="I26" s="37">
        <v>870798</v>
      </c>
      <c r="J26" s="37">
        <v>69664</v>
      </c>
      <c r="K26" s="37">
        <v>940462</v>
      </c>
      <c r="L26" s="1"/>
    </row>
    <row r="27" spans="1:12" ht="26.25" hidden="1" customHeight="1">
      <c r="A27" s="5" t="s">
        <v>0</v>
      </c>
      <c r="B27" s="33">
        <f t="shared" si="0"/>
        <v>2</v>
      </c>
      <c r="C27" s="31" t="s">
        <v>46</v>
      </c>
      <c r="D27" s="9"/>
      <c r="E27" s="35">
        <v>45714</v>
      </c>
      <c r="F27" s="31" t="s">
        <v>127</v>
      </c>
      <c r="G27" s="31" t="s">
        <v>128</v>
      </c>
      <c r="H27" s="31" t="s">
        <v>136</v>
      </c>
      <c r="I27" s="37">
        <v>1210574</v>
      </c>
      <c r="J27" s="37">
        <v>96846</v>
      </c>
      <c r="K27" s="37">
        <v>1307420</v>
      </c>
      <c r="L27" s="1"/>
    </row>
    <row r="28" spans="1:12" hidden="1">
      <c r="A28" s="5" t="s">
        <v>0</v>
      </c>
      <c r="B28" s="33">
        <f t="shared" si="0"/>
        <v>3</v>
      </c>
      <c r="C28" s="31" t="s">
        <v>47</v>
      </c>
      <c r="D28" s="8"/>
      <c r="E28" s="35">
        <v>45720</v>
      </c>
      <c r="F28" s="31" t="s">
        <v>127</v>
      </c>
      <c r="G28" s="31" t="s">
        <v>128</v>
      </c>
      <c r="H28" s="31" t="s">
        <v>136</v>
      </c>
      <c r="I28" s="37">
        <v>455331</v>
      </c>
      <c r="J28" s="37">
        <v>36426</v>
      </c>
      <c r="K28" s="37">
        <v>491757</v>
      </c>
      <c r="L28" s="1"/>
    </row>
    <row r="29" spans="1:12" hidden="1">
      <c r="A29" s="5" t="s">
        <v>0</v>
      </c>
      <c r="B29" s="33">
        <f t="shared" si="0"/>
        <v>3</v>
      </c>
      <c r="C29" s="31" t="s">
        <v>48</v>
      </c>
      <c r="D29" s="8"/>
      <c r="E29" s="35">
        <v>45721</v>
      </c>
      <c r="F29" s="31" t="s">
        <v>127</v>
      </c>
      <c r="G29" s="31" t="s">
        <v>128</v>
      </c>
      <c r="H29" s="31" t="s">
        <v>132</v>
      </c>
      <c r="I29" s="37">
        <v>628891</v>
      </c>
      <c r="J29" s="37">
        <v>50311</v>
      </c>
      <c r="K29" s="37">
        <v>679202</v>
      </c>
      <c r="L29" s="1"/>
    </row>
    <row r="30" spans="1:12" hidden="1">
      <c r="A30" s="5" t="s">
        <v>0</v>
      </c>
      <c r="B30" s="33">
        <f t="shared" si="0"/>
        <v>3</v>
      </c>
      <c r="C30" s="31" t="s">
        <v>49</v>
      </c>
      <c r="D30" s="8"/>
      <c r="E30" s="35">
        <v>45721</v>
      </c>
      <c r="F30" s="31" t="s">
        <v>127</v>
      </c>
      <c r="G30" s="31" t="s">
        <v>128</v>
      </c>
      <c r="H30" s="31" t="s">
        <v>138</v>
      </c>
      <c r="I30" s="37">
        <v>818541</v>
      </c>
      <c r="J30" s="37">
        <v>65483</v>
      </c>
      <c r="K30" s="37">
        <v>884024</v>
      </c>
      <c r="L30" s="1"/>
    </row>
    <row r="31" spans="1:12" hidden="1">
      <c r="A31" s="5" t="s">
        <v>0</v>
      </c>
      <c r="B31" s="33">
        <f t="shared" si="0"/>
        <v>3</v>
      </c>
      <c r="C31" s="31" t="s">
        <v>50</v>
      </c>
      <c r="D31" s="8"/>
      <c r="E31" s="35">
        <v>45730</v>
      </c>
      <c r="F31" s="31" t="s">
        <v>127</v>
      </c>
      <c r="G31" s="31" t="s">
        <v>128</v>
      </c>
      <c r="H31" s="31" t="s">
        <v>139</v>
      </c>
      <c r="I31" s="37">
        <v>555290</v>
      </c>
      <c r="J31" s="37">
        <v>44423</v>
      </c>
      <c r="K31" s="37">
        <v>599713</v>
      </c>
      <c r="L31" s="1"/>
    </row>
    <row r="32" spans="1:12" hidden="1">
      <c r="A32" s="5" t="s">
        <v>0</v>
      </c>
      <c r="B32" s="33">
        <f t="shared" si="0"/>
        <v>3</v>
      </c>
      <c r="C32" s="31" t="s">
        <v>51</v>
      </c>
      <c r="D32" s="9"/>
      <c r="E32" s="35">
        <v>45730</v>
      </c>
      <c r="F32" s="31" t="s">
        <v>127</v>
      </c>
      <c r="G32" s="31" t="s">
        <v>128</v>
      </c>
      <c r="H32" s="31" t="s">
        <v>137</v>
      </c>
      <c r="I32" s="37">
        <v>605287</v>
      </c>
      <c r="J32" s="37">
        <v>48423</v>
      </c>
      <c r="K32" s="37">
        <v>653710</v>
      </c>
      <c r="L32" s="1"/>
    </row>
    <row r="33" spans="1:12" hidden="1">
      <c r="A33" s="5" t="s">
        <v>0</v>
      </c>
      <c r="B33" s="33">
        <f t="shared" si="0"/>
        <v>3</v>
      </c>
      <c r="C33" s="31" t="s">
        <v>52</v>
      </c>
      <c r="D33" s="9"/>
      <c r="E33" s="35">
        <v>45730</v>
      </c>
      <c r="F33" s="31" t="s">
        <v>127</v>
      </c>
      <c r="G33" s="31" t="s">
        <v>128</v>
      </c>
      <c r="H33" s="31" t="s">
        <v>141</v>
      </c>
      <c r="I33" s="37">
        <v>605287</v>
      </c>
      <c r="J33" s="37">
        <v>48423</v>
      </c>
      <c r="K33" s="37">
        <v>653710</v>
      </c>
      <c r="L33" s="1"/>
    </row>
    <row r="34" spans="1:12" hidden="1">
      <c r="A34" s="5" t="s">
        <v>0</v>
      </c>
      <c r="B34" s="33">
        <f t="shared" si="0"/>
        <v>3</v>
      </c>
      <c r="C34" s="31" t="s">
        <v>53</v>
      </c>
      <c r="D34" s="9"/>
      <c r="E34" s="35">
        <v>45731</v>
      </c>
      <c r="F34" s="31" t="s">
        <v>127</v>
      </c>
      <c r="G34" s="31" t="s">
        <v>128</v>
      </c>
      <c r="H34" s="31" t="s">
        <v>134</v>
      </c>
      <c r="I34" s="37">
        <v>480036</v>
      </c>
      <c r="J34" s="37">
        <v>38403</v>
      </c>
      <c r="K34" s="37">
        <v>518439</v>
      </c>
      <c r="L34" s="1"/>
    </row>
    <row r="35" spans="1:12" hidden="1">
      <c r="A35" s="5" t="s">
        <v>0</v>
      </c>
      <c r="B35" s="33">
        <f t="shared" si="0"/>
        <v>3</v>
      </c>
      <c r="C35" s="31" t="s">
        <v>54</v>
      </c>
      <c r="D35" s="9"/>
      <c r="E35" s="35">
        <v>45742</v>
      </c>
      <c r="F35" s="31" t="s">
        <v>127</v>
      </c>
      <c r="G35" s="31" t="s">
        <v>128</v>
      </c>
      <c r="H35" s="31" t="s">
        <v>132</v>
      </c>
      <c r="I35" s="37">
        <v>670845</v>
      </c>
      <c r="J35" s="37">
        <v>53668</v>
      </c>
      <c r="K35" s="37">
        <v>724513</v>
      </c>
      <c r="L35" s="1"/>
    </row>
    <row r="36" spans="1:12" hidden="1">
      <c r="A36" s="5" t="s">
        <v>0</v>
      </c>
      <c r="B36" s="33">
        <f t="shared" si="0"/>
        <v>3</v>
      </c>
      <c r="C36" s="31" t="s">
        <v>55</v>
      </c>
      <c r="D36" s="9"/>
      <c r="E36" s="35">
        <v>45742</v>
      </c>
      <c r="F36" s="31" t="s">
        <v>127</v>
      </c>
      <c r="G36" s="31" t="s">
        <v>128</v>
      </c>
      <c r="H36" s="31" t="s">
        <v>137</v>
      </c>
      <c r="I36" s="37">
        <v>367155</v>
      </c>
      <c r="J36" s="37">
        <v>29372</v>
      </c>
      <c r="K36" s="37">
        <v>396527</v>
      </c>
      <c r="L36" s="1"/>
    </row>
    <row r="37" spans="1:12" hidden="1">
      <c r="A37" s="5" t="s">
        <v>0</v>
      </c>
      <c r="B37" s="33">
        <f t="shared" si="0"/>
        <v>3</v>
      </c>
      <c r="C37" s="31" t="s">
        <v>56</v>
      </c>
      <c r="D37" s="9"/>
      <c r="E37" s="35">
        <v>45743</v>
      </c>
      <c r="F37" s="31" t="s">
        <v>127</v>
      </c>
      <c r="G37" s="31" t="s">
        <v>128</v>
      </c>
      <c r="H37" s="31" t="s">
        <v>136</v>
      </c>
      <c r="I37" s="37">
        <v>650505</v>
      </c>
      <c r="J37" s="37">
        <v>52040</v>
      </c>
      <c r="K37" s="37">
        <v>702545</v>
      </c>
      <c r="L37" s="1"/>
    </row>
    <row r="38" spans="1:12" hidden="1">
      <c r="A38" s="5" t="s">
        <v>0</v>
      </c>
      <c r="B38" s="33">
        <f t="shared" si="0"/>
        <v>3</v>
      </c>
      <c r="C38" s="31" t="s">
        <v>57</v>
      </c>
      <c r="D38" s="9"/>
      <c r="E38" s="35">
        <v>45743</v>
      </c>
      <c r="F38" s="31" t="s">
        <v>127</v>
      </c>
      <c r="G38" s="31" t="s">
        <v>128</v>
      </c>
      <c r="H38" s="31" t="s">
        <v>138</v>
      </c>
      <c r="I38" s="37">
        <v>553467</v>
      </c>
      <c r="J38" s="37">
        <v>44277</v>
      </c>
      <c r="K38" s="37">
        <v>597744</v>
      </c>
      <c r="L38" s="1"/>
    </row>
    <row r="39" spans="1:12" hidden="1">
      <c r="A39" s="5" t="s">
        <v>0</v>
      </c>
      <c r="B39" s="33">
        <f t="shared" si="0"/>
        <v>3</v>
      </c>
      <c r="C39" s="31" t="s">
        <v>58</v>
      </c>
      <c r="D39" s="9"/>
      <c r="E39" s="35">
        <v>45743</v>
      </c>
      <c r="F39" s="31" t="s">
        <v>127</v>
      </c>
      <c r="G39" s="31" t="s">
        <v>128</v>
      </c>
      <c r="H39" s="31" t="s">
        <v>134</v>
      </c>
      <c r="I39" s="37">
        <v>387078</v>
      </c>
      <c r="J39" s="37">
        <v>30966</v>
      </c>
      <c r="K39" s="37">
        <v>418044</v>
      </c>
      <c r="L39" s="1"/>
    </row>
    <row r="40" spans="1:12" hidden="1">
      <c r="A40" s="5" t="s">
        <v>0</v>
      </c>
      <c r="B40" s="33">
        <f t="shared" si="0"/>
        <v>4</v>
      </c>
      <c r="C40" s="31" t="s">
        <v>59</v>
      </c>
      <c r="D40" s="9"/>
      <c r="E40" s="35">
        <v>45752</v>
      </c>
      <c r="F40" s="31" t="s">
        <v>127</v>
      </c>
      <c r="G40" s="31" t="s">
        <v>128</v>
      </c>
      <c r="H40" s="31" t="s">
        <v>139</v>
      </c>
      <c r="I40" s="37">
        <v>220293</v>
      </c>
      <c r="J40" s="37">
        <v>17623</v>
      </c>
      <c r="K40" s="37">
        <v>237916</v>
      </c>
      <c r="L40" s="1"/>
    </row>
    <row r="41" spans="1:12" hidden="1">
      <c r="A41" s="5" t="s">
        <v>0</v>
      </c>
      <c r="B41" s="33">
        <f t="shared" si="0"/>
        <v>4</v>
      </c>
      <c r="C41" s="31" t="s">
        <v>60</v>
      </c>
      <c r="D41" s="9"/>
      <c r="E41" s="35">
        <v>45755</v>
      </c>
      <c r="F41" s="31" t="s">
        <v>127</v>
      </c>
      <c r="G41" s="31" t="s">
        <v>128</v>
      </c>
      <c r="H41" s="31" t="s">
        <v>137</v>
      </c>
      <c r="I41" s="37">
        <v>517701</v>
      </c>
      <c r="J41" s="37">
        <v>41416</v>
      </c>
      <c r="K41" s="37">
        <v>559117</v>
      </c>
      <c r="L41" s="1"/>
    </row>
    <row r="42" spans="1:12" hidden="1">
      <c r="A42" s="5" t="s">
        <v>0</v>
      </c>
      <c r="B42" s="33">
        <f t="shared" si="0"/>
        <v>4</v>
      </c>
      <c r="C42" s="31" t="s">
        <v>61</v>
      </c>
      <c r="D42" s="9"/>
      <c r="E42" s="35">
        <v>45755</v>
      </c>
      <c r="F42" s="31" t="s">
        <v>127</v>
      </c>
      <c r="G42" s="31" t="s">
        <v>128</v>
      </c>
      <c r="H42" s="31" t="s">
        <v>142</v>
      </c>
      <c r="I42" s="37">
        <v>1122237</v>
      </c>
      <c r="J42" s="37">
        <v>89779</v>
      </c>
      <c r="K42" s="37">
        <v>1212016</v>
      </c>
      <c r="L42" s="1"/>
    </row>
    <row r="43" spans="1:12" hidden="1">
      <c r="A43" s="5" t="s">
        <v>0</v>
      </c>
      <c r="B43" s="33">
        <f t="shared" si="0"/>
        <v>4</v>
      </c>
      <c r="C43" s="31" t="s">
        <v>62</v>
      </c>
      <c r="D43" s="9"/>
      <c r="E43" s="35">
        <v>45755</v>
      </c>
      <c r="F43" s="31" t="s">
        <v>127</v>
      </c>
      <c r="G43" s="31" t="s">
        <v>128</v>
      </c>
      <c r="H43" s="31" t="s">
        <v>136</v>
      </c>
      <c r="I43" s="37">
        <v>1461484</v>
      </c>
      <c r="J43" s="37">
        <v>116919</v>
      </c>
      <c r="K43" s="37">
        <v>1578403</v>
      </c>
      <c r="L43" s="1"/>
    </row>
    <row r="44" spans="1:12" hidden="1">
      <c r="A44" s="5" t="s">
        <v>0</v>
      </c>
      <c r="B44" s="33">
        <f t="shared" si="0"/>
        <v>4</v>
      </c>
      <c r="C44" s="31" t="s">
        <v>63</v>
      </c>
      <c r="D44" s="9"/>
      <c r="E44" s="35">
        <v>45756</v>
      </c>
      <c r="F44" s="31" t="s">
        <v>127</v>
      </c>
      <c r="G44" s="31" t="s">
        <v>128</v>
      </c>
      <c r="H44" s="31" t="s">
        <v>130</v>
      </c>
      <c r="I44" s="37">
        <v>560873</v>
      </c>
      <c r="J44" s="37">
        <v>44870</v>
      </c>
      <c r="K44" s="37">
        <v>605743</v>
      </c>
      <c r="L44" s="1"/>
    </row>
    <row r="45" spans="1:12" hidden="1">
      <c r="A45" s="5" t="s">
        <v>0</v>
      </c>
      <c r="B45" s="33">
        <f t="shared" si="0"/>
        <v>4</v>
      </c>
      <c r="C45" s="31" t="s">
        <v>64</v>
      </c>
      <c r="D45" s="9"/>
      <c r="E45" s="35">
        <v>45758</v>
      </c>
      <c r="F45" s="31" t="s">
        <v>127</v>
      </c>
      <c r="G45" s="31" t="s">
        <v>128</v>
      </c>
      <c r="H45" s="31" t="s">
        <v>138</v>
      </c>
      <c r="I45" s="37">
        <v>881045</v>
      </c>
      <c r="J45" s="37">
        <v>70484</v>
      </c>
      <c r="K45" s="37">
        <v>951529</v>
      </c>
      <c r="L45" s="1"/>
    </row>
    <row r="46" spans="1:12" hidden="1">
      <c r="A46" s="5" t="s">
        <v>0</v>
      </c>
      <c r="B46" s="33">
        <f t="shared" si="0"/>
        <v>4</v>
      </c>
      <c r="C46" s="31" t="s">
        <v>65</v>
      </c>
      <c r="D46" s="9"/>
      <c r="E46" s="35">
        <v>45759</v>
      </c>
      <c r="F46" s="31" t="s">
        <v>127</v>
      </c>
      <c r="G46" s="31" t="s">
        <v>128</v>
      </c>
      <c r="H46" s="31" t="s">
        <v>136</v>
      </c>
      <c r="I46" s="37">
        <v>369975</v>
      </c>
      <c r="J46" s="37">
        <v>29598</v>
      </c>
      <c r="K46" s="37">
        <v>399573</v>
      </c>
      <c r="L46" s="1"/>
    </row>
    <row r="47" spans="1:12" hidden="1">
      <c r="A47" s="5" t="s">
        <v>0</v>
      </c>
      <c r="B47" s="33">
        <f t="shared" si="0"/>
        <v>4</v>
      </c>
      <c r="C47" s="31" t="s">
        <v>66</v>
      </c>
      <c r="D47" s="9"/>
      <c r="E47" s="35">
        <v>45759</v>
      </c>
      <c r="F47" s="31" t="s">
        <v>127</v>
      </c>
      <c r="G47" s="31" t="s">
        <v>128</v>
      </c>
      <c r="H47" s="31" t="s">
        <v>140</v>
      </c>
      <c r="I47" s="37">
        <v>575720</v>
      </c>
      <c r="J47" s="37">
        <v>46058</v>
      </c>
      <c r="K47" s="37">
        <v>621778</v>
      </c>
      <c r="L47" s="1"/>
    </row>
    <row r="48" spans="1:12" hidden="1">
      <c r="A48" s="5" t="s">
        <v>0</v>
      </c>
      <c r="B48" s="33">
        <f t="shared" si="0"/>
        <v>4</v>
      </c>
      <c r="C48" s="31" t="s">
        <v>67</v>
      </c>
      <c r="D48" s="9"/>
      <c r="E48" s="35">
        <v>45759</v>
      </c>
      <c r="F48" s="31" t="s">
        <v>127</v>
      </c>
      <c r="G48" s="31" t="s">
        <v>128</v>
      </c>
      <c r="H48" s="31" t="s">
        <v>132</v>
      </c>
      <c r="I48" s="37">
        <v>368978</v>
      </c>
      <c r="J48" s="37">
        <v>29518</v>
      </c>
      <c r="K48" s="37">
        <v>398496</v>
      </c>
      <c r="L48" s="1"/>
    </row>
    <row r="49" spans="1:12" hidden="1">
      <c r="A49" s="5" t="s">
        <v>0</v>
      </c>
      <c r="B49" s="33">
        <f t="shared" si="0"/>
        <v>4</v>
      </c>
      <c r="C49" s="31" t="s">
        <v>68</v>
      </c>
      <c r="D49" s="9"/>
      <c r="E49" s="35">
        <v>45759</v>
      </c>
      <c r="F49" s="31" t="s">
        <v>127</v>
      </c>
      <c r="G49" s="31" t="s">
        <v>128</v>
      </c>
      <c r="H49" s="31" t="s">
        <v>139</v>
      </c>
      <c r="I49" s="37">
        <v>250910</v>
      </c>
      <c r="J49" s="37">
        <v>20073</v>
      </c>
      <c r="K49" s="37">
        <v>270983</v>
      </c>
      <c r="L49" s="1"/>
    </row>
    <row r="50" spans="1:12" hidden="1">
      <c r="A50" s="5" t="s">
        <v>0</v>
      </c>
      <c r="B50" s="33">
        <f t="shared" si="0"/>
        <v>4</v>
      </c>
      <c r="C50" s="31" t="s">
        <v>69</v>
      </c>
      <c r="D50" s="9"/>
      <c r="E50" s="35">
        <v>45759</v>
      </c>
      <c r="F50" s="31" t="s">
        <v>127</v>
      </c>
      <c r="G50" s="31" t="s">
        <v>128</v>
      </c>
      <c r="H50" s="31" t="s">
        <v>137</v>
      </c>
      <c r="I50" s="37">
        <v>544728</v>
      </c>
      <c r="J50" s="37">
        <v>43578</v>
      </c>
      <c r="K50" s="37">
        <v>588306</v>
      </c>
      <c r="L50" s="1"/>
    </row>
    <row r="51" spans="1:12" hidden="1">
      <c r="A51" s="5" t="s">
        <v>0</v>
      </c>
      <c r="B51" s="33">
        <f t="shared" si="0"/>
        <v>4</v>
      </c>
      <c r="C51" s="31" t="s">
        <v>70</v>
      </c>
      <c r="D51" s="9"/>
      <c r="E51" s="35">
        <v>45759</v>
      </c>
      <c r="F51" s="31" t="s">
        <v>127</v>
      </c>
      <c r="G51" s="31" t="s">
        <v>128</v>
      </c>
      <c r="H51" s="31" t="s">
        <v>130</v>
      </c>
      <c r="I51" s="37">
        <v>605287</v>
      </c>
      <c r="J51" s="37">
        <v>48423</v>
      </c>
      <c r="K51" s="37">
        <v>653710</v>
      </c>
      <c r="L51" s="1"/>
    </row>
    <row r="52" spans="1:12" hidden="1">
      <c r="A52" s="5" t="s">
        <v>0</v>
      </c>
      <c r="B52" s="33">
        <f t="shared" si="0"/>
        <v>4</v>
      </c>
      <c r="C52" s="31" t="s">
        <v>71</v>
      </c>
      <c r="D52" s="9"/>
      <c r="E52" s="35">
        <v>45765</v>
      </c>
      <c r="F52" s="31" t="s">
        <v>127</v>
      </c>
      <c r="G52" s="31" t="s">
        <v>128</v>
      </c>
      <c r="H52" s="31" t="s">
        <v>132</v>
      </c>
      <c r="I52" s="37">
        <v>584084</v>
      </c>
      <c r="J52" s="37">
        <v>46727</v>
      </c>
      <c r="K52" s="37">
        <v>630811</v>
      </c>
      <c r="L52" s="1"/>
    </row>
    <row r="53" spans="1:12" hidden="1">
      <c r="A53" s="5" t="s">
        <v>0</v>
      </c>
      <c r="B53" s="33">
        <f t="shared" si="0"/>
        <v>4</v>
      </c>
      <c r="C53" s="31" t="s">
        <v>72</v>
      </c>
      <c r="D53" s="9"/>
      <c r="E53" s="35">
        <v>45766</v>
      </c>
      <c r="F53" s="31" t="s">
        <v>127</v>
      </c>
      <c r="G53" s="31" t="s">
        <v>128</v>
      </c>
      <c r="H53" s="31" t="s">
        <v>130</v>
      </c>
      <c r="I53" s="37">
        <v>555290</v>
      </c>
      <c r="J53" s="37">
        <v>44423</v>
      </c>
      <c r="K53" s="37">
        <v>599713</v>
      </c>
      <c r="L53" s="1"/>
    </row>
    <row r="54" spans="1:12" hidden="1">
      <c r="A54" s="5" t="s">
        <v>0</v>
      </c>
      <c r="B54" s="33">
        <f t="shared" si="0"/>
        <v>5</v>
      </c>
      <c r="C54" s="31" t="s">
        <v>73</v>
      </c>
      <c r="D54" s="9"/>
      <c r="E54" s="35">
        <v>45779</v>
      </c>
      <c r="F54" s="31" t="s">
        <v>127</v>
      </c>
      <c r="G54" s="31" t="s">
        <v>128</v>
      </c>
      <c r="H54" s="31" t="s">
        <v>136</v>
      </c>
      <c r="I54" s="37">
        <v>988875</v>
      </c>
      <c r="J54" s="37">
        <v>79110</v>
      </c>
      <c r="K54" s="37">
        <v>1067985</v>
      </c>
      <c r="L54" s="1"/>
    </row>
    <row r="55" spans="1:12" hidden="1">
      <c r="A55" s="5" t="s">
        <v>0</v>
      </c>
      <c r="B55" s="33">
        <f t="shared" si="0"/>
        <v>5</v>
      </c>
      <c r="C55" s="31" t="s">
        <v>74</v>
      </c>
      <c r="D55" s="9"/>
      <c r="E55" s="35">
        <v>45779</v>
      </c>
      <c r="F55" s="31" t="s">
        <v>127</v>
      </c>
      <c r="G55" s="31" t="s">
        <v>128</v>
      </c>
      <c r="H55" s="31" t="s">
        <v>132</v>
      </c>
      <c r="I55" s="37">
        <v>458425</v>
      </c>
      <c r="J55" s="37">
        <v>36674</v>
      </c>
      <c r="K55" s="37">
        <v>495099</v>
      </c>
      <c r="L55" s="1"/>
    </row>
    <row r="56" spans="1:12" hidden="1">
      <c r="A56" s="5" t="s">
        <v>0</v>
      </c>
      <c r="B56" s="33">
        <f t="shared" si="0"/>
        <v>5</v>
      </c>
      <c r="C56" s="31" t="s">
        <v>75</v>
      </c>
      <c r="D56" s="9"/>
      <c r="E56" s="35">
        <v>45779</v>
      </c>
      <c r="F56" s="31" t="s">
        <v>127</v>
      </c>
      <c r="G56" s="31" t="s">
        <v>128</v>
      </c>
      <c r="H56" s="31" t="s">
        <v>138</v>
      </c>
      <c r="I56" s="37">
        <v>358293</v>
      </c>
      <c r="J56" s="37">
        <v>28663</v>
      </c>
      <c r="K56" s="37">
        <v>386956</v>
      </c>
      <c r="L56" s="1"/>
    </row>
    <row r="57" spans="1:12" hidden="1">
      <c r="A57" s="5" t="s">
        <v>0</v>
      </c>
      <c r="B57" s="33">
        <f t="shared" si="0"/>
        <v>5</v>
      </c>
      <c r="C57" s="31" t="s">
        <v>76</v>
      </c>
      <c r="D57" s="9"/>
      <c r="E57" s="35">
        <v>45780</v>
      </c>
      <c r="F57" s="31" t="s">
        <v>127</v>
      </c>
      <c r="G57" s="31" t="s">
        <v>128</v>
      </c>
      <c r="H57" s="31" t="s">
        <v>137</v>
      </c>
      <c r="I57" s="37">
        <v>742505</v>
      </c>
      <c r="J57" s="37">
        <v>59400</v>
      </c>
      <c r="K57" s="37">
        <v>801905</v>
      </c>
      <c r="L57" s="1"/>
    </row>
    <row r="58" spans="1:12" hidden="1">
      <c r="A58" s="5" t="s">
        <v>0</v>
      </c>
      <c r="B58" s="33">
        <f t="shared" si="0"/>
        <v>5</v>
      </c>
      <c r="C58" s="31" t="s">
        <v>77</v>
      </c>
      <c r="D58" s="9"/>
      <c r="E58" s="35">
        <v>45782</v>
      </c>
      <c r="F58" s="31" t="s">
        <v>127</v>
      </c>
      <c r="G58" s="31" t="s">
        <v>128</v>
      </c>
      <c r="H58" s="31" t="s">
        <v>139</v>
      </c>
      <c r="I58" s="37">
        <v>367155</v>
      </c>
      <c r="J58" s="37">
        <v>29372</v>
      </c>
      <c r="K58" s="37">
        <v>396527</v>
      </c>
      <c r="L58" s="1"/>
    </row>
    <row r="59" spans="1:12" hidden="1">
      <c r="A59" s="5" t="s">
        <v>0</v>
      </c>
      <c r="B59" s="33">
        <f t="shared" si="0"/>
        <v>5</v>
      </c>
      <c r="C59" s="31" t="s">
        <v>78</v>
      </c>
      <c r="D59" s="9"/>
      <c r="E59" s="35">
        <v>45789</v>
      </c>
      <c r="F59" s="31" t="s">
        <v>127</v>
      </c>
      <c r="G59" s="31" t="s">
        <v>128</v>
      </c>
      <c r="H59" s="31" t="s">
        <v>138</v>
      </c>
      <c r="I59" s="37">
        <v>818541</v>
      </c>
      <c r="J59" s="37">
        <v>65483</v>
      </c>
      <c r="K59" s="37">
        <v>884024</v>
      </c>
      <c r="L59" s="1"/>
    </row>
    <row r="60" spans="1:12" hidden="1">
      <c r="A60" s="5" t="s">
        <v>0</v>
      </c>
      <c r="B60" s="33">
        <f t="shared" si="0"/>
        <v>5</v>
      </c>
      <c r="C60" s="31" t="s">
        <v>79</v>
      </c>
      <c r="D60" s="9"/>
      <c r="E60" s="35">
        <v>45789</v>
      </c>
      <c r="F60" s="31" t="s">
        <v>127</v>
      </c>
      <c r="G60" s="31" t="s">
        <v>128</v>
      </c>
      <c r="H60" s="31" t="s">
        <v>130</v>
      </c>
      <c r="I60" s="37">
        <v>508839</v>
      </c>
      <c r="J60" s="37">
        <v>40707</v>
      </c>
      <c r="K60" s="37">
        <v>549546</v>
      </c>
      <c r="L60" s="1"/>
    </row>
    <row r="61" spans="1:12" hidden="1">
      <c r="A61" s="5" t="s">
        <v>0</v>
      </c>
      <c r="B61" s="33">
        <f t="shared" si="0"/>
        <v>5</v>
      </c>
      <c r="C61" s="31" t="s">
        <v>80</v>
      </c>
      <c r="D61" s="9"/>
      <c r="E61" s="35">
        <v>45789</v>
      </c>
      <c r="F61" s="31" t="s">
        <v>127</v>
      </c>
      <c r="G61" s="31" t="s">
        <v>128</v>
      </c>
      <c r="H61" s="31" t="s">
        <v>134</v>
      </c>
      <c r="I61" s="37">
        <v>1180509</v>
      </c>
      <c r="J61" s="37">
        <v>94441</v>
      </c>
      <c r="K61" s="37">
        <v>1274950</v>
      </c>
      <c r="L61" s="1"/>
    </row>
    <row r="62" spans="1:12" hidden="1">
      <c r="A62" s="5" t="s">
        <v>0</v>
      </c>
      <c r="B62" s="33">
        <f t="shared" si="0"/>
        <v>5</v>
      </c>
      <c r="C62" s="31" t="s">
        <v>81</v>
      </c>
      <c r="D62" s="9"/>
      <c r="E62" s="35">
        <v>45789</v>
      </c>
      <c r="F62" s="31" t="s">
        <v>127</v>
      </c>
      <c r="G62" s="31" t="s">
        <v>128</v>
      </c>
      <c r="H62" s="31" t="s">
        <v>137</v>
      </c>
      <c r="I62" s="37">
        <v>535540</v>
      </c>
      <c r="J62" s="37">
        <v>42843</v>
      </c>
      <c r="K62" s="37">
        <v>578383</v>
      </c>
      <c r="L62" s="1"/>
    </row>
    <row r="63" spans="1:12" hidden="1">
      <c r="A63" s="5" t="s">
        <v>0</v>
      </c>
      <c r="B63" s="33">
        <f t="shared" si="0"/>
        <v>5</v>
      </c>
      <c r="C63" s="31" t="s">
        <v>82</v>
      </c>
      <c r="D63" s="9"/>
      <c r="E63" s="35">
        <v>45796</v>
      </c>
      <c r="F63" s="31" t="s">
        <v>127</v>
      </c>
      <c r="G63" s="31" t="s">
        <v>128</v>
      </c>
      <c r="H63" s="31" t="s">
        <v>130</v>
      </c>
      <c r="I63" s="37">
        <v>589271</v>
      </c>
      <c r="J63" s="37">
        <v>47142</v>
      </c>
      <c r="K63" s="37">
        <v>636413</v>
      </c>
      <c r="L63" s="1"/>
    </row>
    <row r="64" spans="1:12" hidden="1">
      <c r="A64" s="5" t="s">
        <v>0</v>
      </c>
      <c r="B64" s="33">
        <f t="shared" si="0"/>
        <v>5</v>
      </c>
      <c r="C64" s="31" t="s">
        <v>83</v>
      </c>
      <c r="D64" s="9"/>
      <c r="E64" s="35">
        <v>45798</v>
      </c>
      <c r="F64" s="31" t="s">
        <v>127</v>
      </c>
      <c r="G64" s="31" t="s">
        <v>128</v>
      </c>
      <c r="H64" s="31" t="s">
        <v>136</v>
      </c>
      <c r="I64" s="37">
        <v>930329</v>
      </c>
      <c r="J64" s="37">
        <v>74426</v>
      </c>
      <c r="K64" s="37">
        <v>1004755</v>
      </c>
      <c r="L64" s="1"/>
    </row>
    <row r="65" spans="1:12" hidden="1">
      <c r="A65" s="5" t="s">
        <v>0</v>
      </c>
      <c r="B65" s="33">
        <f t="shared" si="0"/>
        <v>6</v>
      </c>
      <c r="C65" s="31" t="s">
        <v>84</v>
      </c>
      <c r="D65" s="9"/>
      <c r="E65" s="35">
        <v>45810</v>
      </c>
      <c r="F65" s="31" t="s">
        <v>127</v>
      </c>
      <c r="G65" s="31" t="s">
        <v>128</v>
      </c>
      <c r="H65" s="31" t="s">
        <v>130</v>
      </c>
      <c r="I65" s="37">
        <v>444232</v>
      </c>
      <c r="J65" s="37">
        <v>35539</v>
      </c>
      <c r="K65" s="37">
        <v>479771</v>
      </c>
      <c r="L65" s="1"/>
    </row>
    <row r="66" spans="1:12" hidden="1">
      <c r="A66" s="5" t="s">
        <v>0</v>
      </c>
      <c r="B66" s="33">
        <f t="shared" si="0"/>
        <v>6</v>
      </c>
      <c r="C66" s="31" t="s">
        <v>85</v>
      </c>
      <c r="D66" s="9"/>
      <c r="E66" s="35">
        <v>45810</v>
      </c>
      <c r="F66" s="31" t="s">
        <v>127</v>
      </c>
      <c r="G66" s="31" t="s">
        <v>128</v>
      </c>
      <c r="H66" s="31" t="s">
        <v>137</v>
      </c>
      <c r="I66" s="37">
        <v>442409</v>
      </c>
      <c r="J66" s="37">
        <v>35393</v>
      </c>
      <c r="K66" s="37">
        <v>477802</v>
      </c>
      <c r="L66" s="1"/>
    </row>
    <row r="67" spans="1:12" hidden="1">
      <c r="A67" s="5" t="s">
        <v>0</v>
      </c>
      <c r="B67" s="33">
        <f t="shared" si="0"/>
        <v>6</v>
      </c>
      <c r="C67" s="31" t="s">
        <v>86</v>
      </c>
      <c r="D67" s="9"/>
      <c r="E67" s="35">
        <v>45810</v>
      </c>
      <c r="F67" s="31" t="s">
        <v>127</v>
      </c>
      <c r="G67" s="31" t="s">
        <v>128</v>
      </c>
      <c r="H67" s="31" t="s">
        <v>139</v>
      </c>
      <c r="I67" s="37">
        <v>788505</v>
      </c>
      <c r="J67" s="37">
        <v>63080</v>
      </c>
      <c r="K67" s="37">
        <v>851585</v>
      </c>
      <c r="L67" s="1"/>
    </row>
    <row r="68" spans="1:12" hidden="1">
      <c r="A68" s="5" t="s">
        <v>0</v>
      </c>
      <c r="B68" s="33">
        <f t="shared" ref="B68:B132" si="1">MONTH(E68)</f>
        <v>6</v>
      </c>
      <c r="C68" s="31" t="s">
        <v>87</v>
      </c>
      <c r="D68" s="9"/>
      <c r="E68" s="35">
        <v>45810</v>
      </c>
      <c r="F68" s="31" t="s">
        <v>127</v>
      </c>
      <c r="G68" s="31" t="s">
        <v>128</v>
      </c>
      <c r="H68" s="31" t="s">
        <v>140</v>
      </c>
      <c r="I68" s="37">
        <v>894047</v>
      </c>
      <c r="J68" s="37">
        <v>71524</v>
      </c>
      <c r="K68" s="37">
        <v>965571</v>
      </c>
      <c r="L68" s="1"/>
    </row>
    <row r="69" spans="1:12" hidden="1">
      <c r="A69" s="5" t="s">
        <v>0</v>
      </c>
      <c r="B69" s="33">
        <f t="shared" si="1"/>
        <v>6</v>
      </c>
      <c r="C69" s="31" t="s">
        <v>88</v>
      </c>
      <c r="D69" s="9"/>
      <c r="E69" s="35">
        <v>45814</v>
      </c>
      <c r="F69" s="31" t="s">
        <v>127</v>
      </c>
      <c r="G69" s="31" t="s">
        <v>128</v>
      </c>
      <c r="H69" s="31" t="s">
        <v>136</v>
      </c>
      <c r="I69" s="37">
        <v>1783740</v>
      </c>
      <c r="J69" s="37">
        <v>142699</v>
      </c>
      <c r="K69" s="37">
        <v>1926439</v>
      </c>
      <c r="L69" s="1"/>
    </row>
    <row r="70" spans="1:12" hidden="1">
      <c r="A70" s="5" t="s">
        <v>0</v>
      </c>
      <c r="B70" s="33">
        <f t="shared" si="1"/>
        <v>6</v>
      </c>
      <c r="C70" s="31" t="s">
        <v>89</v>
      </c>
      <c r="D70" s="9"/>
      <c r="E70" s="35">
        <v>45815</v>
      </c>
      <c r="F70" s="31" t="s">
        <v>127</v>
      </c>
      <c r="G70" s="31" t="s">
        <v>128</v>
      </c>
      <c r="H70" s="31" t="s">
        <v>137</v>
      </c>
      <c r="I70" s="37">
        <v>1234048</v>
      </c>
      <c r="J70" s="37">
        <v>98724</v>
      </c>
      <c r="K70" s="37">
        <v>1332772</v>
      </c>
      <c r="L70" s="1"/>
    </row>
    <row r="71" spans="1:12" hidden="1">
      <c r="A71" s="5" t="s">
        <v>0</v>
      </c>
      <c r="B71" s="33">
        <f t="shared" si="1"/>
        <v>6</v>
      </c>
      <c r="C71" s="31" t="s">
        <v>90</v>
      </c>
      <c r="D71" s="9"/>
      <c r="E71" s="35">
        <v>45819</v>
      </c>
      <c r="F71" s="31" t="s">
        <v>127</v>
      </c>
      <c r="G71" s="31" t="s">
        <v>128</v>
      </c>
      <c r="H71" s="31" t="s">
        <v>143</v>
      </c>
      <c r="I71" s="37">
        <v>1361571</v>
      </c>
      <c r="J71" s="37">
        <v>108926</v>
      </c>
      <c r="K71" s="37">
        <v>1470497</v>
      </c>
      <c r="L71" s="1"/>
    </row>
    <row r="72" spans="1:12" hidden="1">
      <c r="A72" s="5" t="s">
        <v>0</v>
      </c>
      <c r="B72" s="33">
        <f t="shared" si="1"/>
        <v>6</v>
      </c>
      <c r="C72" s="31" t="s">
        <v>91</v>
      </c>
      <c r="D72" s="9"/>
      <c r="E72" s="35">
        <v>45819</v>
      </c>
      <c r="F72" s="31" t="s">
        <v>127</v>
      </c>
      <c r="G72" s="31" t="s">
        <v>128</v>
      </c>
      <c r="H72" s="31" t="s">
        <v>144</v>
      </c>
      <c r="I72" s="37">
        <v>809670</v>
      </c>
      <c r="J72" s="37">
        <v>64774</v>
      </c>
      <c r="K72" s="37">
        <v>874444</v>
      </c>
      <c r="L72" s="1"/>
    </row>
    <row r="73" spans="1:12" hidden="1">
      <c r="A73" s="5" t="s">
        <v>0</v>
      </c>
      <c r="B73" s="33">
        <f t="shared" si="1"/>
        <v>6</v>
      </c>
      <c r="C73" s="31" t="s">
        <v>92</v>
      </c>
      <c r="D73" s="9"/>
      <c r="E73" s="35">
        <v>45819</v>
      </c>
      <c r="F73" s="31" t="s">
        <v>127</v>
      </c>
      <c r="G73" s="31" t="s">
        <v>128</v>
      </c>
      <c r="H73" s="31" t="s">
        <v>132</v>
      </c>
      <c r="I73" s="37">
        <v>412657</v>
      </c>
      <c r="J73" s="37">
        <v>33013</v>
      </c>
      <c r="K73" s="37">
        <v>445670</v>
      </c>
      <c r="L73" s="1"/>
    </row>
    <row r="74" spans="1:12" hidden="1">
      <c r="A74" s="5" t="s">
        <v>0</v>
      </c>
      <c r="B74" s="33">
        <f t="shared" si="1"/>
        <v>6</v>
      </c>
      <c r="C74" s="31" t="s">
        <v>93</v>
      </c>
      <c r="D74" s="9"/>
      <c r="E74" s="35">
        <v>45826</v>
      </c>
      <c r="F74" s="31" t="s">
        <v>127</v>
      </c>
      <c r="G74" s="31" t="s">
        <v>128</v>
      </c>
      <c r="H74" s="31" t="s">
        <v>138</v>
      </c>
      <c r="I74" s="37">
        <v>1393792</v>
      </c>
      <c r="J74" s="37">
        <v>111503</v>
      </c>
      <c r="K74" s="37">
        <v>1505295</v>
      </c>
      <c r="L74" s="1"/>
    </row>
    <row r="75" spans="1:12" hidden="1">
      <c r="A75" s="5" t="s">
        <v>0</v>
      </c>
      <c r="B75" s="33">
        <f t="shared" si="1"/>
        <v>6</v>
      </c>
      <c r="C75" s="31" t="s">
        <v>94</v>
      </c>
      <c r="D75" s="9"/>
      <c r="E75" s="35">
        <v>45826</v>
      </c>
      <c r="F75" s="31" t="s">
        <v>127</v>
      </c>
      <c r="G75" s="31" t="s">
        <v>128</v>
      </c>
      <c r="H75" s="31" t="s">
        <v>130</v>
      </c>
      <c r="I75" s="37">
        <v>566389</v>
      </c>
      <c r="J75" s="37">
        <v>45311</v>
      </c>
      <c r="K75" s="37">
        <v>611700</v>
      </c>
      <c r="L75" s="1"/>
    </row>
    <row r="76" spans="1:12" hidden="1">
      <c r="A76" s="5" t="s">
        <v>0</v>
      </c>
      <c r="B76" s="33">
        <f t="shared" si="1"/>
        <v>6</v>
      </c>
      <c r="C76" s="31" t="s">
        <v>95</v>
      </c>
      <c r="D76" s="9"/>
      <c r="E76" s="35">
        <v>45826</v>
      </c>
      <c r="F76" s="31" t="s">
        <v>127</v>
      </c>
      <c r="G76" s="31" t="s">
        <v>128</v>
      </c>
      <c r="H76" s="31" t="s">
        <v>136</v>
      </c>
      <c r="I76" s="37">
        <v>539447</v>
      </c>
      <c r="J76" s="37">
        <v>43156</v>
      </c>
      <c r="K76" s="37">
        <v>582603</v>
      </c>
      <c r="L76" s="1"/>
    </row>
    <row r="77" spans="1:12" hidden="1">
      <c r="A77" s="5" t="s">
        <v>0</v>
      </c>
      <c r="B77" s="33">
        <f t="shared" si="1"/>
        <v>6</v>
      </c>
      <c r="C77" s="31" t="s">
        <v>96</v>
      </c>
      <c r="D77" s="9"/>
      <c r="E77" s="35">
        <v>45833</v>
      </c>
      <c r="F77" s="31" t="s">
        <v>127</v>
      </c>
      <c r="G77" s="31" t="s">
        <v>128</v>
      </c>
      <c r="H77" s="31" t="s">
        <v>144</v>
      </c>
      <c r="I77" s="37">
        <v>500731</v>
      </c>
      <c r="J77" s="37">
        <v>40058</v>
      </c>
      <c r="K77" s="37">
        <v>540789</v>
      </c>
      <c r="L77" s="1"/>
    </row>
    <row r="78" spans="1:12" hidden="1">
      <c r="A78" s="5" t="s">
        <v>0</v>
      </c>
      <c r="B78" s="33">
        <f t="shared" si="1"/>
        <v>6</v>
      </c>
      <c r="C78" s="31" t="s">
        <v>97</v>
      </c>
      <c r="D78" s="9"/>
      <c r="E78" s="35">
        <v>45834</v>
      </c>
      <c r="F78" s="31" t="s">
        <v>127</v>
      </c>
      <c r="G78" s="31" t="s">
        <v>128</v>
      </c>
      <c r="H78" s="31" t="s">
        <v>130</v>
      </c>
      <c r="I78" s="37">
        <v>533940</v>
      </c>
      <c r="J78" s="37">
        <v>42715</v>
      </c>
      <c r="K78" s="37">
        <v>576655</v>
      </c>
      <c r="L78" s="1"/>
    </row>
    <row r="79" spans="1:12" hidden="1">
      <c r="A79" s="5" t="s">
        <v>0</v>
      </c>
      <c r="B79" s="33">
        <f t="shared" si="1"/>
        <v>7</v>
      </c>
      <c r="C79" s="31" t="s">
        <v>98</v>
      </c>
      <c r="D79" s="9"/>
      <c r="E79" s="35">
        <v>45839</v>
      </c>
      <c r="F79" s="31" t="s">
        <v>127</v>
      </c>
      <c r="G79" s="31" t="s">
        <v>128</v>
      </c>
      <c r="H79" s="31" t="s">
        <v>140</v>
      </c>
      <c r="I79" s="37">
        <v>747194</v>
      </c>
      <c r="J79" s="37">
        <v>59776</v>
      </c>
      <c r="K79" s="37">
        <v>806970</v>
      </c>
      <c r="L79" s="1"/>
    </row>
    <row r="80" spans="1:12" hidden="1">
      <c r="A80" s="5" t="s">
        <v>0</v>
      </c>
      <c r="B80" s="33">
        <f t="shared" si="1"/>
        <v>7</v>
      </c>
      <c r="C80" s="31" t="s">
        <v>99</v>
      </c>
      <c r="D80" s="9"/>
      <c r="E80" s="35">
        <v>45839</v>
      </c>
      <c r="F80" s="31" t="s">
        <v>127</v>
      </c>
      <c r="G80" s="31" t="s">
        <v>128</v>
      </c>
      <c r="H80" s="31" t="s">
        <v>130</v>
      </c>
      <c r="I80" s="37">
        <v>482029</v>
      </c>
      <c r="J80" s="37">
        <v>38562</v>
      </c>
      <c r="K80" s="37">
        <v>520591</v>
      </c>
      <c r="L80" s="1"/>
    </row>
    <row r="81" spans="1:12" hidden="1">
      <c r="A81" s="5" t="s">
        <v>0</v>
      </c>
      <c r="B81" s="33">
        <f t="shared" si="1"/>
        <v>7</v>
      </c>
      <c r="C81" s="31" t="s">
        <v>100</v>
      </c>
      <c r="D81" s="9"/>
      <c r="E81" s="35">
        <v>45839</v>
      </c>
      <c r="F81" s="31" t="s">
        <v>127</v>
      </c>
      <c r="G81" s="31" t="s">
        <v>128</v>
      </c>
      <c r="H81" s="31" t="s">
        <v>136</v>
      </c>
      <c r="I81" s="37">
        <v>526678</v>
      </c>
      <c r="J81" s="37">
        <v>42134</v>
      </c>
      <c r="K81" s="37">
        <v>568812</v>
      </c>
      <c r="L81" s="1"/>
    </row>
    <row r="82" spans="1:12" hidden="1">
      <c r="A82" s="5" t="s">
        <v>0</v>
      </c>
      <c r="B82" s="33">
        <f t="shared" si="1"/>
        <v>7</v>
      </c>
      <c r="C82" s="31" t="s">
        <v>101</v>
      </c>
      <c r="D82" s="9"/>
      <c r="E82" s="35">
        <v>45839</v>
      </c>
      <c r="F82" s="31" t="s">
        <v>127</v>
      </c>
      <c r="G82" s="31" t="s">
        <v>128</v>
      </c>
      <c r="H82" s="31" t="s">
        <v>137</v>
      </c>
      <c r="I82" s="37">
        <v>672532</v>
      </c>
      <c r="J82" s="37">
        <v>53803</v>
      </c>
      <c r="K82" s="37">
        <v>726335</v>
      </c>
      <c r="L82" s="1"/>
    </row>
    <row r="83" spans="1:12" hidden="1">
      <c r="A83" s="5" t="s">
        <v>0</v>
      </c>
      <c r="B83" s="33">
        <f t="shared" si="1"/>
        <v>7</v>
      </c>
      <c r="C83" s="31" t="s">
        <v>102</v>
      </c>
      <c r="D83" s="9"/>
      <c r="E83" s="35">
        <v>45839</v>
      </c>
      <c r="F83" s="31" t="s">
        <v>127</v>
      </c>
      <c r="G83" s="31" t="s">
        <v>128</v>
      </c>
      <c r="H83" s="31" t="s">
        <v>132</v>
      </c>
      <c r="I83" s="37">
        <v>320657</v>
      </c>
      <c r="J83" s="37">
        <v>25653</v>
      </c>
      <c r="K83" s="37">
        <v>346310</v>
      </c>
      <c r="L83" s="1"/>
    </row>
    <row r="84" spans="1:12" hidden="1">
      <c r="A84" s="5" t="s">
        <v>0</v>
      </c>
      <c r="B84" s="33">
        <f t="shared" si="1"/>
        <v>7</v>
      </c>
      <c r="C84" s="31" t="s">
        <v>103</v>
      </c>
      <c r="D84" s="9"/>
      <c r="E84" s="35">
        <v>45842</v>
      </c>
      <c r="F84" s="31" t="s">
        <v>127</v>
      </c>
      <c r="G84" s="31" t="s">
        <v>128</v>
      </c>
      <c r="H84" s="31" t="s">
        <v>145</v>
      </c>
      <c r="I84" s="37">
        <v>1360353</v>
      </c>
      <c r="J84" s="37">
        <v>108828</v>
      </c>
      <c r="K84" s="37">
        <v>1469181</v>
      </c>
      <c r="L84" s="1"/>
    </row>
    <row r="85" spans="1:12" hidden="1">
      <c r="A85" s="5" t="s">
        <v>0</v>
      </c>
      <c r="B85" s="33">
        <f t="shared" si="1"/>
        <v>7</v>
      </c>
      <c r="C85" s="31" t="s">
        <v>104</v>
      </c>
      <c r="D85" s="9"/>
      <c r="E85" s="35">
        <v>45846</v>
      </c>
      <c r="F85" s="31" t="s">
        <v>127</v>
      </c>
      <c r="G85" s="31" t="s">
        <v>128</v>
      </c>
      <c r="H85" s="31" t="s">
        <v>138</v>
      </c>
      <c r="I85" s="37">
        <v>481674</v>
      </c>
      <c r="J85" s="37">
        <v>38534</v>
      </c>
      <c r="K85" s="37">
        <v>520208</v>
      </c>
      <c r="L85" s="1"/>
    </row>
    <row r="86" spans="1:12" hidden="1">
      <c r="A86" s="5" t="s">
        <v>0</v>
      </c>
      <c r="B86" s="33">
        <f t="shared" si="1"/>
        <v>7</v>
      </c>
      <c r="C86" s="31" t="s">
        <v>105</v>
      </c>
      <c r="D86" s="9"/>
      <c r="E86" s="35">
        <v>45846</v>
      </c>
      <c r="F86" s="31" t="s">
        <v>127</v>
      </c>
      <c r="G86" s="31" t="s">
        <v>128</v>
      </c>
      <c r="H86" s="31" t="s">
        <v>134</v>
      </c>
      <c r="I86" s="37">
        <v>636127</v>
      </c>
      <c r="J86" s="37">
        <v>50890</v>
      </c>
      <c r="K86" s="37">
        <v>687017</v>
      </c>
      <c r="L86" s="1"/>
    </row>
    <row r="87" spans="1:12" hidden="1">
      <c r="A87" s="5" t="s">
        <v>0</v>
      </c>
      <c r="B87" s="33">
        <f t="shared" si="1"/>
        <v>7</v>
      </c>
      <c r="C87" s="31" t="s">
        <v>106</v>
      </c>
      <c r="D87" s="9"/>
      <c r="E87" s="35">
        <v>45846</v>
      </c>
      <c r="F87" s="31" t="s">
        <v>127</v>
      </c>
      <c r="G87" s="31" t="s">
        <v>128</v>
      </c>
      <c r="H87" s="31" t="s">
        <v>136</v>
      </c>
      <c r="I87" s="37">
        <v>776217</v>
      </c>
      <c r="J87" s="37">
        <v>62097</v>
      </c>
      <c r="K87" s="37">
        <v>838314</v>
      </c>
      <c r="L87" s="1"/>
    </row>
    <row r="88" spans="1:12" hidden="1">
      <c r="A88" s="5" t="s">
        <v>0</v>
      </c>
      <c r="B88" s="33">
        <f t="shared" si="1"/>
        <v>7</v>
      </c>
      <c r="C88" s="31" t="s">
        <v>107</v>
      </c>
      <c r="D88" s="9"/>
      <c r="E88" s="35">
        <v>45854</v>
      </c>
      <c r="F88" s="31" t="s">
        <v>127</v>
      </c>
      <c r="G88" s="31" t="s">
        <v>128</v>
      </c>
      <c r="H88" s="31" t="s">
        <v>137</v>
      </c>
      <c r="I88" s="37">
        <v>370839</v>
      </c>
      <c r="J88" s="37">
        <v>29667</v>
      </c>
      <c r="K88" s="37">
        <v>400506</v>
      </c>
      <c r="L88" s="1"/>
    </row>
    <row r="89" spans="1:12" hidden="1">
      <c r="A89" s="5" t="s">
        <v>0</v>
      </c>
      <c r="B89" s="33">
        <f t="shared" si="1"/>
        <v>7</v>
      </c>
      <c r="C89" s="31" t="s">
        <v>108</v>
      </c>
      <c r="D89" s="9"/>
      <c r="E89" s="35">
        <v>45854</v>
      </c>
      <c r="F89" s="31" t="s">
        <v>127</v>
      </c>
      <c r="G89" s="31" t="s">
        <v>128</v>
      </c>
      <c r="H89" s="31" t="s">
        <v>132</v>
      </c>
      <c r="I89" s="37">
        <v>759740</v>
      </c>
      <c r="J89" s="37">
        <v>60779</v>
      </c>
      <c r="K89" s="37">
        <v>820519</v>
      </c>
      <c r="L89" s="1"/>
    </row>
    <row r="90" spans="1:12" hidden="1">
      <c r="A90" s="5" t="s">
        <v>0</v>
      </c>
      <c r="B90" s="33">
        <f t="shared" si="1"/>
        <v>7</v>
      </c>
      <c r="C90" s="31" t="s">
        <v>109</v>
      </c>
      <c r="D90" s="9"/>
      <c r="E90" s="35">
        <v>45854</v>
      </c>
      <c r="F90" s="31" t="s">
        <v>127</v>
      </c>
      <c r="G90" s="31" t="s">
        <v>128</v>
      </c>
      <c r="H90" s="31" t="s">
        <v>138</v>
      </c>
      <c r="I90" s="37">
        <v>637988</v>
      </c>
      <c r="J90" s="37">
        <v>51039</v>
      </c>
      <c r="K90" s="37">
        <v>689027</v>
      </c>
      <c r="L90" s="1"/>
    </row>
    <row r="91" spans="1:12" hidden="1">
      <c r="A91" s="5" t="s">
        <v>0</v>
      </c>
      <c r="B91" s="33">
        <f t="shared" si="1"/>
        <v>7</v>
      </c>
      <c r="C91" s="31" t="s">
        <v>110</v>
      </c>
      <c r="D91" s="9"/>
      <c r="E91" s="35">
        <v>45856</v>
      </c>
      <c r="F91" s="31" t="s">
        <v>127</v>
      </c>
      <c r="G91" s="31" t="s">
        <v>128</v>
      </c>
      <c r="H91" s="31" t="s">
        <v>136</v>
      </c>
      <c r="I91" s="37">
        <v>1122988</v>
      </c>
      <c r="J91" s="37">
        <v>89839</v>
      </c>
      <c r="K91" s="37">
        <v>1212827</v>
      </c>
      <c r="L91" s="1"/>
    </row>
    <row r="92" spans="1:12" hidden="1">
      <c r="A92" s="5" t="s">
        <v>0</v>
      </c>
      <c r="B92" s="33">
        <f t="shared" si="1"/>
        <v>7</v>
      </c>
      <c r="C92" s="31" t="s">
        <v>111</v>
      </c>
      <c r="D92" s="9"/>
      <c r="E92" s="35">
        <v>45861</v>
      </c>
      <c r="F92" s="31" t="s">
        <v>127</v>
      </c>
      <c r="G92" s="31" t="s">
        <v>128</v>
      </c>
      <c r="H92" s="31" t="s">
        <v>138</v>
      </c>
      <c r="I92" s="37">
        <v>698925</v>
      </c>
      <c r="J92" s="37">
        <v>55914</v>
      </c>
      <c r="K92" s="37">
        <v>754839</v>
      </c>
      <c r="L92" s="1"/>
    </row>
    <row r="93" spans="1:12" hidden="1">
      <c r="A93" s="5" t="s">
        <v>0</v>
      </c>
      <c r="B93" s="33">
        <f t="shared" si="1"/>
        <v>7</v>
      </c>
      <c r="C93" s="31" t="s">
        <v>112</v>
      </c>
      <c r="D93" s="9"/>
      <c r="E93" s="35">
        <v>45861</v>
      </c>
      <c r="F93" s="31" t="s">
        <v>127</v>
      </c>
      <c r="G93" s="31" t="s">
        <v>128</v>
      </c>
      <c r="H93" s="31" t="s">
        <v>136</v>
      </c>
      <c r="I93" s="37">
        <v>573674</v>
      </c>
      <c r="J93" s="37">
        <v>45894</v>
      </c>
      <c r="K93" s="37">
        <v>619568</v>
      </c>
      <c r="L93" s="1"/>
    </row>
    <row r="94" spans="1:12" hidden="1">
      <c r="A94" s="5" t="s">
        <v>0</v>
      </c>
      <c r="B94" s="33">
        <f t="shared" si="1"/>
        <v>7</v>
      </c>
      <c r="C94" s="31" t="s">
        <v>113</v>
      </c>
      <c r="D94" s="9"/>
      <c r="E94" s="35">
        <v>45862</v>
      </c>
      <c r="F94" s="31" t="s">
        <v>127</v>
      </c>
      <c r="G94" s="31" t="s">
        <v>128</v>
      </c>
      <c r="H94" s="31" t="s">
        <v>130</v>
      </c>
      <c r="I94" s="37">
        <v>755833</v>
      </c>
      <c r="J94" s="37">
        <v>60467</v>
      </c>
      <c r="K94" s="37">
        <v>816300</v>
      </c>
      <c r="L94" s="1"/>
    </row>
    <row r="95" spans="1:12" hidden="1">
      <c r="A95" s="5" t="s">
        <v>0</v>
      </c>
      <c r="B95" s="33">
        <f t="shared" si="1"/>
        <v>8</v>
      </c>
      <c r="C95" s="31" t="s">
        <v>114</v>
      </c>
      <c r="D95" s="9"/>
      <c r="E95" s="35">
        <v>45873</v>
      </c>
      <c r="F95" s="31" t="s">
        <v>127</v>
      </c>
      <c r="G95" s="31" t="s">
        <v>128</v>
      </c>
      <c r="H95" s="31" t="s">
        <v>132</v>
      </c>
      <c r="I95" s="37">
        <v>555463</v>
      </c>
      <c r="J95" s="37">
        <v>44437</v>
      </c>
      <c r="K95" s="37">
        <v>599900</v>
      </c>
      <c r="L95" s="1"/>
    </row>
    <row r="96" spans="1:12" hidden="1">
      <c r="A96" s="5" t="s">
        <v>0</v>
      </c>
      <c r="B96" s="33">
        <f t="shared" si="1"/>
        <v>8</v>
      </c>
      <c r="C96" s="31" t="s">
        <v>115</v>
      </c>
      <c r="D96" s="9"/>
      <c r="E96" s="35">
        <v>45875</v>
      </c>
      <c r="F96" s="31" t="s">
        <v>127</v>
      </c>
      <c r="G96" s="31" t="s">
        <v>128</v>
      </c>
      <c r="H96" s="31" t="s">
        <v>130</v>
      </c>
      <c r="I96" s="37">
        <v>367155</v>
      </c>
      <c r="J96" s="37">
        <v>29372</v>
      </c>
      <c r="K96" s="37">
        <v>396527</v>
      </c>
      <c r="L96" s="1"/>
    </row>
    <row r="97" spans="1:12" hidden="1">
      <c r="A97" s="5" t="s">
        <v>0</v>
      </c>
      <c r="B97" s="33">
        <f t="shared" si="1"/>
        <v>8</v>
      </c>
      <c r="C97" s="31" t="s">
        <v>116</v>
      </c>
      <c r="D97" s="9"/>
      <c r="E97" s="35">
        <v>45877</v>
      </c>
      <c r="F97" s="31" t="s">
        <v>127</v>
      </c>
      <c r="G97" s="31" t="s">
        <v>128</v>
      </c>
      <c r="H97" s="31" t="s">
        <v>144</v>
      </c>
      <c r="I97" s="37">
        <v>894690</v>
      </c>
      <c r="J97" s="37">
        <v>71575</v>
      </c>
      <c r="K97" s="37">
        <v>966265</v>
      </c>
      <c r="L97" s="1"/>
    </row>
    <row r="98" spans="1:12" hidden="1">
      <c r="A98" s="5" t="s">
        <v>0</v>
      </c>
      <c r="B98" s="33">
        <f t="shared" si="1"/>
        <v>8</v>
      </c>
      <c r="C98" s="31" t="s">
        <v>117</v>
      </c>
      <c r="D98" s="9"/>
      <c r="E98" s="35">
        <v>45877</v>
      </c>
      <c r="F98" s="31" t="s">
        <v>127</v>
      </c>
      <c r="G98" s="31" t="s">
        <v>128</v>
      </c>
      <c r="H98" s="31" t="s">
        <v>136</v>
      </c>
      <c r="I98" s="37">
        <v>1564801</v>
      </c>
      <c r="J98" s="37">
        <v>125184</v>
      </c>
      <c r="K98" s="37">
        <v>1689985</v>
      </c>
      <c r="L98" s="1"/>
    </row>
    <row r="99" spans="1:12" hidden="1">
      <c r="A99" s="5" t="s">
        <v>0</v>
      </c>
      <c r="B99" s="33">
        <f t="shared" si="1"/>
        <v>8</v>
      </c>
      <c r="C99" s="31" t="s">
        <v>118</v>
      </c>
      <c r="D99" s="9"/>
      <c r="E99" s="35">
        <v>45878</v>
      </c>
      <c r="F99" s="31" t="s">
        <v>127</v>
      </c>
      <c r="G99" s="31" t="s">
        <v>128</v>
      </c>
      <c r="H99" s="31" t="s">
        <v>146</v>
      </c>
      <c r="I99" s="37">
        <v>537624</v>
      </c>
      <c r="J99" s="37">
        <v>43010</v>
      </c>
      <c r="K99" s="37">
        <v>580634</v>
      </c>
      <c r="L99" s="1"/>
    </row>
    <row r="100" spans="1:12" hidden="1">
      <c r="A100" s="5" t="s">
        <v>0</v>
      </c>
      <c r="B100" s="33">
        <f t="shared" si="1"/>
        <v>8</v>
      </c>
      <c r="C100" s="31" t="s">
        <v>119</v>
      </c>
      <c r="D100" s="9"/>
      <c r="E100" s="35">
        <v>45881</v>
      </c>
      <c r="F100" s="31" t="s">
        <v>127</v>
      </c>
      <c r="G100" s="31" t="s">
        <v>128</v>
      </c>
      <c r="H100" s="31" t="s">
        <v>140</v>
      </c>
      <c r="I100" s="37">
        <v>776217</v>
      </c>
      <c r="J100" s="37">
        <v>62097</v>
      </c>
      <c r="K100" s="37">
        <v>838314</v>
      </c>
      <c r="L100" s="1"/>
    </row>
    <row r="101" spans="1:12" hidden="1">
      <c r="A101" s="5" t="s">
        <v>0</v>
      </c>
      <c r="B101" s="33">
        <f t="shared" si="1"/>
        <v>8</v>
      </c>
      <c r="C101" s="31" t="s">
        <v>120</v>
      </c>
      <c r="D101" s="9"/>
      <c r="E101" s="35">
        <v>45881</v>
      </c>
      <c r="F101" s="31" t="s">
        <v>127</v>
      </c>
      <c r="G101" s="31" t="s">
        <v>128</v>
      </c>
      <c r="H101" s="31" t="s">
        <v>139</v>
      </c>
      <c r="I101" s="37">
        <v>821032</v>
      </c>
      <c r="J101" s="37">
        <v>65683</v>
      </c>
      <c r="K101" s="37">
        <v>886715</v>
      </c>
      <c r="L101" s="1"/>
    </row>
    <row r="102" spans="1:12" hidden="1">
      <c r="A102" s="5" t="s">
        <v>0</v>
      </c>
      <c r="B102" s="33">
        <f t="shared" si="1"/>
        <v>8</v>
      </c>
      <c r="C102" s="31" t="s">
        <v>121</v>
      </c>
      <c r="D102" s="9"/>
      <c r="E102" s="35">
        <v>45884</v>
      </c>
      <c r="F102" s="31" t="s">
        <v>127</v>
      </c>
      <c r="G102" s="31" t="s">
        <v>128</v>
      </c>
      <c r="H102" s="31" t="s">
        <v>147</v>
      </c>
      <c r="I102" s="37">
        <v>277975</v>
      </c>
      <c r="J102" s="37">
        <v>22238</v>
      </c>
      <c r="K102" s="37">
        <v>300213</v>
      </c>
      <c r="L102" s="1"/>
    </row>
    <row r="103" spans="1:12" hidden="1">
      <c r="A103" s="5" t="s">
        <v>0</v>
      </c>
      <c r="B103" s="33">
        <f t="shared" si="1"/>
        <v>8</v>
      </c>
      <c r="C103" s="31" t="s">
        <v>122</v>
      </c>
      <c r="D103" s="9"/>
      <c r="E103" s="35">
        <v>45888</v>
      </c>
      <c r="F103" s="31" t="s">
        <v>127</v>
      </c>
      <c r="G103" s="31" t="s">
        <v>128</v>
      </c>
      <c r="H103" s="31" t="s">
        <v>132</v>
      </c>
      <c r="I103" s="37">
        <v>707474</v>
      </c>
      <c r="J103" s="37">
        <v>56598</v>
      </c>
      <c r="K103" s="37">
        <v>764072</v>
      </c>
      <c r="L103" s="1"/>
    </row>
    <row r="104" spans="1:12" hidden="1">
      <c r="A104" s="5" t="s">
        <v>0</v>
      </c>
      <c r="B104" s="33">
        <f t="shared" si="1"/>
        <v>8</v>
      </c>
      <c r="C104" s="32" t="s">
        <v>123</v>
      </c>
      <c r="D104" s="9"/>
      <c r="E104" s="34">
        <v>45894</v>
      </c>
      <c r="F104" s="32" t="s">
        <v>129</v>
      </c>
      <c r="G104" s="32" t="s">
        <v>130</v>
      </c>
      <c r="H104" s="32" t="s">
        <v>148</v>
      </c>
      <c r="I104" s="37">
        <v>372662</v>
      </c>
      <c r="J104" s="36">
        <v>29813</v>
      </c>
      <c r="K104" s="36">
        <v>402475</v>
      </c>
      <c r="L104" s="1"/>
    </row>
    <row r="105" spans="1:12" hidden="1">
      <c r="A105" s="5" t="s">
        <v>0</v>
      </c>
      <c r="B105" s="33">
        <f t="shared" si="1"/>
        <v>8</v>
      </c>
      <c r="C105" s="32" t="s">
        <v>124</v>
      </c>
      <c r="D105" s="9"/>
      <c r="E105" s="34">
        <v>45895</v>
      </c>
      <c r="F105" s="32" t="s">
        <v>131</v>
      </c>
      <c r="G105" s="32" t="s">
        <v>132</v>
      </c>
      <c r="H105" s="32" t="s">
        <v>149</v>
      </c>
      <c r="I105" s="37">
        <v>458425</v>
      </c>
      <c r="J105" s="36">
        <v>36674</v>
      </c>
      <c r="K105" s="36">
        <v>495099</v>
      </c>
      <c r="L105" s="1"/>
    </row>
    <row r="106" spans="1:12" hidden="1">
      <c r="A106" s="5" t="s">
        <v>0</v>
      </c>
      <c r="B106" s="33">
        <f t="shared" si="1"/>
        <v>8</v>
      </c>
      <c r="C106" s="32" t="s">
        <v>125</v>
      </c>
      <c r="D106" s="9"/>
      <c r="E106" s="34">
        <v>45899</v>
      </c>
      <c r="F106" s="32" t="s">
        <v>133</v>
      </c>
      <c r="G106" s="32" t="s">
        <v>134</v>
      </c>
      <c r="H106" s="32" t="s">
        <v>150</v>
      </c>
      <c r="I106" s="37">
        <v>497141</v>
      </c>
      <c r="J106" s="36">
        <v>39771</v>
      </c>
      <c r="K106" s="36">
        <v>536912</v>
      </c>
      <c r="L106" s="1"/>
    </row>
    <row r="107" spans="1:12" hidden="1">
      <c r="A107" s="5" t="s">
        <v>0</v>
      </c>
      <c r="B107" s="33">
        <f t="shared" si="1"/>
        <v>8</v>
      </c>
      <c r="C107" s="32" t="s">
        <v>126</v>
      </c>
      <c r="D107" s="9"/>
      <c r="E107" s="34">
        <v>45899</v>
      </c>
      <c r="F107" s="32" t="s">
        <v>135</v>
      </c>
      <c r="G107" s="32" t="s">
        <v>136</v>
      </c>
      <c r="H107" s="32" t="s">
        <v>151</v>
      </c>
      <c r="I107" s="37">
        <v>1580550</v>
      </c>
      <c r="J107" s="36">
        <v>126444</v>
      </c>
      <c r="K107" s="36">
        <v>1706994</v>
      </c>
      <c r="L107" s="1"/>
    </row>
    <row r="108" spans="1:12" hidden="1">
      <c r="A108" s="5" t="s">
        <v>1</v>
      </c>
      <c r="B108" s="33">
        <f t="shared" si="1"/>
        <v>1</v>
      </c>
      <c r="C108" s="31" t="s">
        <v>152</v>
      </c>
      <c r="D108" s="9"/>
      <c r="E108" s="35">
        <v>45660</v>
      </c>
      <c r="F108" s="31" t="s">
        <v>171</v>
      </c>
      <c r="G108" s="31" t="s">
        <v>140</v>
      </c>
      <c r="H108" s="31" t="s">
        <v>172</v>
      </c>
      <c r="I108" s="37">
        <v>-201959</v>
      </c>
      <c r="J108" s="37">
        <v>-16157</v>
      </c>
      <c r="K108" s="37">
        <v>-218116</v>
      </c>
      <c r="L108" s="1"/>
    </row>
    <row r="109" spans="1:12" hidden="1">
      <c r="A109" s="5" t="s">
        <v>1</v>
      </c>
      <c r="B109" s="33">
        <f t="shared" si="1"/>
        <v>1</v>
      </c>
      <c r="C109" s="31" t="s">
        <v>153</v>
      </c>
      <c r="D109" s="9"/>
      <c r="E109" s="35">
        <v>45669</v>
      </c>
      <c r="F109" s="31" t="s">
        <v>173</v>
      </c>
      <c r="G109" s="31" t="s">
        <v>139</v>
      </c>
      <c r="H109" s="31" t="s">
        <v>174</v>
      </c>
      <c r="I109" s="37">
        <v>-46000</v>
      </c>
      <c r="J109" s="37">
        <v>-3680</v>
      </c>
      <c r="K109" s="37">
        <v>-49680</v>
      </c>
      <c r="L109" s="1"/>
    </row>
    <row r="110" spans="1:12" hidden="1">
      <c r="A110" s="5" t="s">
        <v>1</v>
      </c>
      <c r="B110" s="33">
        <f t="shared" si="1"/>
        <v>2</v>
      </c>
      <c r="C110" s="31" t="s">
        <v>154</v>
      </c>
      <c r="D110" s="9"/>
      <c r="E110" s="35">
        <v>45706</v>
      </c>
      <c r="F110" s="31" t="s">
        <v>127</v>
      </c>
      <c r="G110" s="31" t="s">
        <v>128</v>
      </c>
      <c r="H110" s="31" t="s">
        <v>175</v>
      </c>
      <c r="I110" s="37">
        <v>-166653</v>
      </c>
      <c r="J110" s="37">
        <v>-13333</v>
      </c>
      <c r="K110" s="37">
        <v>-179986</v>
      </c>
      <c r="L110" s="1"/>
    </row>
    <row r="111" spans="1:12" hidden="1">
      <c r="A111" s="5" t="s">
        <v>1</v>
      </c>
      <c r="B111" s="33">
        <f t="shared" si="1"/>
        <v>5</v>
      </c>
      <c r="C111" s="31" t="s">
        <v>155</v>
      </c>
      <c r="D111" s="9"/>
      <c r="E111" s="35">
        <v>45808</v>
      </c>
      <c r="F111" s="31" t="s">
        <v>127</v>
      </c>
      <c r="G111" s="31" t="s">
        <v>128</v>
      </c>
      <c r="H111" s="31" t="s">
        <v>6</v>
      </c>
      <c r="I111" s="37">
        <v>-330488</v>
      </c>
      <c r="J111" s="37">
        <v>-26439</v>
      </c>
      <c r="K111" s="37">
        <v>-356927</v>
      </c>
      <c r="L111" s="1"/>
    </row>
    <row r="112" spans="1:12" hidden="1">
      <c r="A112" s="5" t="s">
        <v>1</v>
      </c>
      <c r="B112" s="33">
        <f t="shared" si="1"/>
        <v>7</v>
      </c>
      <c r="C112" s="31" t="s">
        <v>156</v>
      </c>
      <c r="D112" s="9"/>
      <c r="E112" s="35">
        <v>45839</v>
      </c>
      <c r="F112" s="31" t="s">
        <v>127</v>
      </c>
      <c r="G112" s="31" t="s">
        <v>128</v>
      </c>
      <c r="H112" s="31" t="s">
        <v>176</v>
      </c>
      <c r="I112" s="37">
        <v>-111058</v>
      </c>
      <c r="J112" s="37">
        <v>-8885</v>
      </c>
      <c r="K112" s="37">
        <v>-119943</v>
      </c>
      <c r="L112" s="1"/>
    </row>
    <row r="113" spans="1:12" hidden="1">
      <c r="A113" s="5" t="s">
        <v>1</v>
      </c>
      <c r="B113" s="33">
        <f t="shared" si="1"/>
        <v>7</v>
      </c>
      <c r="C113" s="31" t="s">
        <v>157</v>
      </c>
      <c r="D113" s="9"/>
      <c r="E113" s="35">
        <v>45839</v>
      </c>
      <c r="F113" s="31" t="s">
        <v>127</v>
      </c>
      <c r="G113" s="31" t="s">
        <v>128</v>
      </c>
      <c r="H113" s="31" t="s">
        <v>177</v>
      </c>
      <c r="I113" s="37">
        <v>-272430</v>
      </c>
      <c r="J113" s="37">
        <v>-21795</v>
      </c>
      <c r="K113" s="37">
        <v>-294225</v>
      </c>
      <c r="L113" s="1"/>
    </row>
    <row r="114" spans="1:12" hidden="1">
      <c r="A114" s="5" t="s">
        <v>1</v>
      </c>
      <c r="B114" s="33">
        <f t="shared" si="1"/>
        <v>7</v>
      </c>
      <c r="C114" s="31" t="s">
        <v>158</v>
      </c>
      <c r="D114" s="9"/>
      <c r="E114" s="35">
        <v>45839</v>
      </c>
      <c r="F114" s="31" t="s">
        <v>127</v>
      </c>
      <c r="G114" s="31" t="s">
        <v>128</v>
      </c>
      <c r="H114" s="31" t="s">
        <v>178</v>
      </c>
      <c r="I114" s="37">
        <v>-119066</v>
      </c>
      <c r="J114" s="37">
        <v>-9525</v>
      </c>
      <c r="K114" s="37">
        <v>-128591</v>
      </c>
      <c r="L114" s="1"/>
    </row>
    <row r="115" spans="1:12" hidden="1">
      <c r="A115" s="5" t="s">
        <v>1</v>
      </c>
      <c r="B115" s="33">
        <f t="shared" si="1"/>
        <v>7</v>
      </c>
      <c r="C115" s="31" t="s">
        <v>159</v>
      </c>
      <c r="D115" s="9"/>
      <c r="E115" s="35">
        <v>45839</v>
      </c>
      <c r="F115" s="31" t="s">
        <v>127</v>
      </c>
      <c r="G115" s="31" t="s">
        <v>128</v>
      </c>
      <c r="H115" s="31" t="s">
        <v>179</v>
      </c>
      <c r="I115" s="37">
        <v>-119066</v>
      </c>
      <c r="J115" s="37">
        <v>-9525</v>
      </c>
      <c r="K115" s="37">
        <v>-128591</v>
      </c>
      <c r="L115" s="1"/>
    </row>
    <row r="116" spans="1:12" hidden="1">
      <c r="A116" s="5" t="s">
        <v>1</v>
      </c>
      <c r="B116" s="33">
        <f t="shared" si="1"/>
        <v>7</v>
      </c>
      <c r="C116" s="31" t="s">
        <v>160</v>
      </c>
      <c r="D116" s="9"/>
      <c r="E116" s="35">
        <v>45839</v>
      </c>
      <c r="F116" s="31" t="s">
        <v>127</v>
      </c>
      <c r="G116" s="31" t="s">
        <v>128</v>
      </c>
      <c r="H116" s="31" t="s">
        <v>180</v>
      </c>
      <c r="I116" s="37">
        <v>-207240</v>
      </c>
      <c r="J116" s="37">
        <v>-16580</v>
      </c>
      <c r="K116" s="37">
        <v>-223820</v>
      </c>
      <c r="L116" s="1"/>
    </row>
    <row r="117" spans="1:12" hidden="1">
      <c r="A117" s="5" t="s">
        <v>1</v>
      </c>
      <c r="B117" s="33">
        <f t="shared" si="1"/>
        <v>7</v>
      </c>
      <c r="C117" s="31" t="s">
        <v>161</v>
      </c>
      <c r="D117" s="9"/>
      <c r="E117" s="35">
        <v>45839</v>
      </c>
      <c r="F117" s="31" t="s">
        <v>127</v>
      </c>
      <c r="G117" s="31" t="s">
        <v>128</v>
      </c>
      <c r="H117" s="31" t="s">
        <v>181</v>
      </c>
      <c r="I117" s="37">
        <v>-516340</v>
      </c>
      <c r="J117" s="37">
        <v>-41307</v>
      </c>
      <c r="K117" s="37">
        <v>-557647</v>
      </c>
      <c r="L117" s="1"/>
    </row>
    <row r="118" spans="1:12" hidden="1">
      <c r="A118" s="5" t="s">
        <v>1</v>
      </c>
      <c r="B118" s="33">
        <f t="shared" si="1"/>
        <v>7</v>
      </c>
      <c r="C118" s="31" t="s">
        <v>162</v>
      </c>
      <c r="D118" s="9"/>
      <c r="E118" s="35">
        <v>45839</v>
      </c>
      <c r="F118" s="31" t="s">
        <v>127</v>
      </c>
      <c r="G118" s="31" t="s">
        <v>128</v>
      </c>
      <c r="H118" s="31" t="s">
        <v>182</v>
      </c>
      <c r="I118" s="37">
        <v>-111058</v>
      </c>
      <c r="J118" s="37">
        <v>-8885</v>
      </c>
      <c r="K118" s="37">
        <v>-119943</v>
      </c>
      <c r="L118" s="1"/>
    </row>
    <row r="119" spans="1:12" hidden="1">
      <c r="A119" s="5" t="s">
        <v>1</v>
      </c>
      <c r="B119" s="33">
        <f t="shared" si="1"/>
        <v>7</v>
      </c>
      <c r="C119" s="31" t="s">
        <v>163</v>
      </c>
      <c r="D119" s="9"/>
      <c r="E119" s="35">
        <v>45841</v>
      </c>
      <c r="F119" s="31" t="s">
        <v>127</v>
      </c>
      <c r="G119" s="31" t="s">
        <v>128</v>
      </c>
      <c r="H119" s="31" t="s">
        <v>183</v>
      </c>
      <c r="I119" s="37">
        <v>-222116</v>
      </c>
      <c r="J119" s="37">
        <v>-17769</v>
      </c>
      <c r="K119" s="37">
        <v>-239885</v>
      </c>
      <c r="L119" s="1"/>
    </row>
    <row r="120" spans="1:12" hidden="1">
      <c r="A120" s="5" t="s">
        <v>1</v>
      </c>
      <c r="B120" s="33">
        <f t="shared" si="1"/>
        <v>7</v>
      </c>
      <c r="C120" s="31" t="s">
        <v>164</v>
      </c>
      <c r="D120" s="9"/>
      <c r="E120" s="35">
        <v>45854</v>
      </c>
      <c r="F120" s="31" t="s">
        <v>127</v>
      </c>
      <c r="G120" s="31" t="s">
        <v>128</v>
      </c>
      <c r="H120" s="31" t="s">
        <v>184</v>
      </c>
      <c r="I120" s="37">
        <v>-349190</v>
      </c>
      <c r="J120" s="37">
        <v>-27936</v>
      </c>
      <c r="K120" s="37">
        <v>-377126</v>
      </c>
      <c r="L120" s="1"/>
    </row>
    <row r="121" spans="1:12" hidden="1">
      <c r="A121" s="5" t="s">
        <v>1</v>
      </c>
      <c r="B121" s="33">
        <f t="shared" si="1"/>
        <v>7</v>
      </c>
      <c r="C121" s="31" t="s">
        <v>165</v>
      </c>
      <c r="D121" s="9"/>
      <c r="E121" s="35">
        <v>45861</v>
      </c>
      <c r="F121" s="31" t="s">
        <v>127</v>
      </c>
      <c r="G121" s="31" t="s">
        <v>128</v>
      </c>
      <c r="H121" s="31" t="s">
        <v>185</v>
      </c>
      <c r="I121" s="37">
        <v>-220293</v>
      </c>
      <c r="J121" s="37">
        <v>-17623</v>
      </c>
      <c r="K121" s="37">
        <v>-237916</v>
      </c>
      <c r="L121" s="1"/>
    </row>
    <row r="122" spans="1:12" hidden="1">
      <c r="A122" s="5" t="s">
        <v>1</v>
      </c>
      <c r="B122" s="33">
        <f t="shared" si="1"/>
        <v>7</v>
      </c>
      <c r="C122" s="31" t="s">
        <v>166</v>
      </c>
      <c r="D122" s="9"/>
      <c r="E122" s="35">
        <v>45861</v>
      </c>
      <c r="F122" s="31" t="s">
        <v>127</v>
      </c>
      <c r="G122" s="31" t="s">
        <v>128</v>
      </c>
      <c r="H122" s="31" t="s">
        <v>186</v>
      </c>
      <c r="I122" s="37">
        <v>-161240</v>
      </c>
      <c r="J122" s="37">
        <v>-12900</v>
      </c>
      <c r="K122" s="37">
        <v>-174140</v>
      </c>
      <c r="L122" s="1"/>
    </row>
    <row r="123" spans="1:12" hidden="1">
      <c r="A123" s="5" t="s">
        <v>1</v>
      </c>
      <c r="B123" s="33">
        <f t="shared" si="1"/>
        <v>7</v>
      </c>
      <c r="C123" s="31" t="s">
        <v>167</v>
      </c>
      <c r="D123" s="9"/>
      <c r="E123" s="35">
        <v>45861</v>
      </c>
      <c r="F123" s="31" t="s">
        <v>127</v>
      </c>
      <c r="G123" s="31" t="s">
        <v>128</v>
      </c>
      <c r="H123" s="31" t="s">
        <v>187</v>
      </c>
      <c r="I123" s="37">
        <v>-119066</v>
      </c>
      <c r="J123" s="37">
        <v>-9525</v>
      </c>
      <c r="K123" s="37">
        <v>-128591</v>
      </c>
      <c r="L123" s="1"/>
    </row>
    <row r="124" spans="1:12" hidden="1">
      <c r="A124" s="5" t="s">
        <v>1</v>
      </c>
      <c r="B124" s="33">
        <f t="shared" si="1"/>
        <v>7</v>
      </c>
      <c r="C124" s="31" t="s">
        <v>168</v>
      </c>
      <c r="D124" s="9"/>
      <c r="E124" s="35">
        <v>45861</v>
      </c>
      <c r="F124" s="31" t="s">
        <v>127</v>
      </c>
      <c r="G124" s="31" t="s">
        <v>128</v>
      </c>
      <c r="H124" s="31" t="s">
        <v>188</v>
      </c>
      <c r="I124" s="37">
        <v>-345729</v>
      </c>
      <c r="J124" s="37">
        <v>-27658</v>
      </c>
      <c r="K124" s="37">
        <v>-373387</v>
      </c>
      <c r="L124" s="1"/>
    </row>
    <row r="125" spans="1:12" hidden="1">
      <c r="A125" s="5" t="s">
        <v>1</v>
      </c>
      <c r="B125" s="33">
        <f t="shared" si="1"/>
        <v>7</v>
      </c>
      <c r="C125" s="31" t="s">
        <v>169</v>
      </c>
      <c r="D125" s="9"/>
      <c r="E125" s="35">
        <v>45862</v>
      </c>
      <c r="F125" s="31" t="s">
        <v>127</v>
      </c>
      <c r="G125" s="31" t="s">
        <v>128</v>
      </c>
      <c r="H125" s="31" t="s">
        <v>186</v>
      </c>
      <c r="I125" s="37">
        <v>-55595</v>
      </c>
      <c r="J125" s="37">
        <v>-4448</v>
      </c>
      <c r="K125" s="37">
        <v>-60043</v>
      </c>
      <c r="L125" s="1"/>
    </row>
    <row r="126" spans="1:12" hidden="1">
      <c r="A126" s="5" t="s">
        <v>1</v>
      </c>
      <c r="B126" s="33">
        <f t="shared" si="1"/>
        <v>8</v>
      </c>
      <c r="C126" s="31" t="s">
        <v>170</v>
      </c>
      <c r="D126" s="9"/>
      <c r="E126" s="35">
        <v>45883</v>
      </c>
      <c r="F126" s="31" t="s">
        <v>127</v>
      </c>
      <c r="G126" s="31" t="s">
        <v>128</v>
      </c>
      <c r="H126" s="31" t="s">
        <v>189</v>
      </c>
      <c r="I126" s="37">
        <v>-441422</v>
      </c>
      <c r="J126" s="37">
        <v>-35314</v>
      </c>
      <c r="K126" s="37">
        <v>-476736</v>
      </c>
      <c r="L126" s="1"/>
    </row>
    <row r="127" spans="1:12" hidden="1">
      <c r="A127" s="5" t="s">
        <v>3</v>
      </c>
      <c r="B127" s="33">
        <f t="shared" si="1"/>
        <v>1</v>
      </c>
      <c r="C127" s="39" t="s">
        <v>190</v>
      </c>
      <c r="D127" s="9"/>
      <c r="E127" s="40">
        <v>45674</v>
      </c>
      <c r="F127" s="31" t="s">
        <v>127</v>
      </c>
      <c r="G127" s="31" t="s">
        <v>128</v>
      </c>
      <c r="H127" s="39" t="s">
        <v>195</v>
      </c>
      <c r="I127" s="13"/>
      <c r="J127" s="13"/>
      <c r="K127" s="41">
        <v>-5598031</v>
      </c>
      <c r="L127" s="1"/>
    </row>
    <row r="128" spans="1:12" hidden="1">
      <c r="A128" s="5" t="s">
        <v>3</v>
      </c>
      <c r="B128" s="33">
        <f t="shared" si="1"/>
        <v>2</v>
      </c>
      <c r="C128" s="39" t="s">
        <v>191</v>
      </c>
      <c r="D128" s="9"/>
      <c r="E128" s="40">
        <v>45707</v>
      </c>
      <c r="F128" s="31" t="s">
        <v>127</v>
      </c>
      <c r="G128" s="31" t="s">
        <v>128</v>
      </c>
      <c r="H128" s="39" t="s">
        <v>196</v>
      </c>
      <c r="I128" s="13"/>
      <c r="J128" s="13"/>
      <c r="K128" s="41">
        <v>-15628153</v>
      </c>
      <c r="L128" s="1"/>
    </row>
    <row r="129" spans="1:12" hidden="1">
      <c r="A129" s="5" t="s">
        <v>3</v>
      </c>
      <c r="B129" s="33">
        <f t="shared" si="1"/>
        <v>3</v>
      </c>
      <c r="C129" s="39" t="s">
        <v>192</v>
      </c>
      <c r="D129" s="9"/>
      <c r="E129" s="40">
        <v>45733</v>
      </c>
      <c r="F129" s="31" t="s">
        <v>127</v>
      </c>
      <c r="G129" s="31" t="s">
        <v>128</v>
      </c>
      <c r="H129" s="39" t="s">
        <v>197</v>
      </c>
      <c r="I129" s="13"/>
      <c r="J129" s="13"/>
      <c r="K129" s="41">
        <v>-7324783</v>
      </c>
      <c r="L129" s="1"/>
    </row>
    <row r="130" spans="1:12" hidden="1">
      <c r="A130" s="5" t="s">
        <v>3</v>
      </c>
      <c r="B130" s="33">
        <f t="shared" si="1"/>
        <v>4</v>
      </c>
      <c r="C130" s="39" t="s">
        <v>193</v>
      </c>
      <c r="D130" s="9"/>
      <c r="E130" s="40">
        <v>45763</v>
      </c>
      <c r="F130" s="31" t="s">
        <v>127</v>
      </c>
      <c r="G130" s="31" t="s">
        <v>128</v>
      </c>
      <c r="H130" s="39" t="s">
        <v>198</v>
      </c>
      <c r="I130" s="13"/>
      <c r="J130" s="13"/>
      <c r="K130" s="41">
        <v>-6950733</v>
      </c>
      <c r="L130" s="1"/>
    </row>
    <row r="131" spans="1:12" hidden="1">
      <c r="A131" s="5" t="s">
        <v>3</v>
      </c>
      <c r="B131" s="33">
        <f t="shared" si="1"/>
        <v>5</v>
      </c>
      <c r="C131" s="39" t="s">
        <v>194</v>
      </c>
      <c r="D131" s="9"/>
      <c r="E131" s="40">
        <v>45793</v>
      </c>
      <c r="F131" s="31" t="s">
        <v>127</v>
      </c>
      <c r="G131" s="31" t="s">
        <v>128</v>
      </c>
      <c r="H131" s="39" t="s">
        <v>199</v>
      </c>
      <c r="I131" s="13"/>
      <c r="J131" s="13"/>
      <c r="K131" s="41">
        <v>-8581495</v>
      </c>
      <c r="L131" s="1"/>
    </row>
    <row r="132" spans="1:12" hidden="1">
      <c r="A132" s="5" t="s">
        <v>1</v>
      </c>
      <c r="B132" s="33">
        <f t="shared" si="1"/>
        <v>4</v>
      </c>
      <c r="C132" s="59" t="s">
        <v>216</v>
      </c>
      <c r="D132" s="9"/>
      <c r="E132" s="58">
        <v>45761</v>
      </c>
      <c r="F132" s="31" t="s">
        <v>127</v>
      </c>
      <c r="G132" s="31" t="s">
        <v>128</v>
      </c>
      <c r="H132" s="59" t="s">
        <v>214</v>
      </c>
      <c r="I132" s="13"/>
      <c r="J132" s="13"/>
      <c r="K132" s="60">
        <v>-119943</v>
      </c>
      <c r="L132" s="1"/>
    </row>
    <row r="133" spans="1:12" hidden="1">
      <c r="A133" s="5" t="s">
        <v>1</v>
      </c>
      <c r="B133" s="33">
        <f t="shared" ref="B133:B156" si="2">MONTH(E133)</f>
        <v>4</v>
      </c>
      <c r="C133" s="59" t="s">
        <v>217</v>
      </c>
      <c r="D133" s="9"/>
      <c r="E133" s="58">
        <v>45761</v>
      </c>
      <c r="F133" s="31" t="s">
        <v>127</v>
      </c>
      <c r="G133" s="31" t="s">
        <v>128</v>
      </c>
      <c r="H133" s="59" t="s">
        <v>214</v>
      </c>
      <c r="I133" s="13"/>
      <c r="J133" s="13"/>
      <c r="K133" s="60">
        <v>-239885</v>
      </c>
      <c r="L133" s="1"/>
    </row>
    <row r="134" spans="1:12" hidden="1">
      <c r="A134" s="5" t="s">
        <v>1</v>
      </c>
      <c r="B134" s="33">
        <f t="shared" si="2"/>
        <v>4</v>
      </c>
      <c r="C134" s="59" t="s">
        <v>218</v>
      </c>
      <c r="D134" s="9"/>
      <c r="E134" s="58">
        <v>45761</v>
      </c>
      <c r="F134" s="31" t="s">
        <v>127</v>
      </c>
      <c r="G134" s="31" t="s">
        <v>128</v>
      </c>
      <c r="H134" s="59" t="s">
        <v>215</v>
      </c>
      <c r="I134" s="13"/>
      <c r="J134" s="13"/>
      <c r="K134" s="60">
        <v>-239885</v>
      </c>
      <c r="L134" s="1"/>
    </row>
    <row r="135" spans="1:12" hidden="1">
      <c r="A135" s="5" t="s">
        <v>3</v>
      </c>
      <c r="B135" s="33">
        <f t="shared" si="2"/>
        <v>9</v>
      </c>
      <c r="C135" s="9" t="s">
        <v>230</v>
      </c>
      <c r="D135" s="9"/>
      <c r="E135" s="58">
        <v>45915</v>
      </c>
      <c r="F135" s="31" t="s">
        <v>127</v>
      </c>
      <c r="G135" s="31" t="s">
        <v>128</v>
      </c>
      <c r="H135" s="9" t="s">
        <v>231</v>
      </c>
      <c r="I135" s="13"/>
      <c r="J135" s="13"/>
      <c r="K135" s="13">
        <v>-37785000</v>
      </c>
      <c r="L135" s="1"/>
    </row>
    <row r="136" spans="1:12" hidden="1">
      <c r="A136" s="62" t="s">
        <v>0</v>
      </c>
      <c r="B136" s="33">
        <f t="shared" si="2"/>
        <v>9</v>
      </c>
      <c r="C136" s="61" t="s">
        <v>233</v>
      </c>
      <c r="D136" s="9"/>
      <c r="E136" s="64">
        <v>45903</v>
      </c>
      <c r="F136" s="61" t="s">
        <v>127</v>
      </c>
      <c r="G136" s="61" t="s">
        <v>128</v>
      </c>
      <c r="H136" s="61" t="s">
        <v>137</v>
      </c>
      <c r="I136" s="63">
        <v>1108930</v>
      </c>
      <c r="J136" s="63">
        <v>88714</v>
      </c>
      <c r="K136" s="63">
        <v>1197644</v>
      </c>
      <c r="L136" s="1"/>
    </row>
    <row r="137" spans="1:12" hidden="1">
      <c r="A137" s="62" t="s">
        <v>0</v>
      </c>
      <c r="B137" s="33">
        <f t="shared" si="2"/>
        <v>9</v>
      </c>
      <c r="C137" s="61" t="s">
        <v>234</v>
      </c>
      <c r="D137" s="9"/>
      <c r="E137" s="64">
        <v>45903</v>
      </c>
      <c r="F137" s="61" t="s">
        <v>127</v>
      </c>
      <c r="G137" s="61" t="s">
        <v>128</v>
      </c>
      <c r="H137" s="61" t="s">
        <v>138</v>
      </c>
      <c r="I137" s="63">
        <v>715491</v>
      </c>
      <c r="J137" s="63">
        <v>57239</v>
      </c>
      <c r="K137" s="63">
        <v>772730</v>
      </c>
      <c r="L137" s="1"/>
    </row>
    <row r="138" spans="1:12" hidden="1">
      <c r="A138" s="62" t="s">
        <v>0</v>
      </c>
      <c r="B138" s="33">
        <f t="shared" si="2"/>
        <v>9</v>
      </c>
      <c r="C138" s="61" t="s">
        <v>235</v>
      </c>
      <c r="D138" s="9"/>
      <c r="E138" s="64">
        <v>45903</v>
      </c>
      <c r="F138" s="61" t="s">
        <v>127</v>
      </c>
      <c r="G138" s="61" t="s">
        <v>128</v>
      </c>
      <c r="H138" s="61" t="s">
        <v>132</v>
      </c>
      <c r="I138" s="63">
        <v>261736</v>
      </c>
      <c r="J138" s="63">
        <v>20939</v>
      </c>
      <c r="K138" s="63">
        <v>282675</v>
      </c>
      <c r="L138" s="1"/>
    </row>
    <row r="139" spans="1:12" hidden="1">
      <c r="A139" s="62" t="s">
        <v>0</v>
      </c>
      <c r="B139" s="33">
        <f t="shared" si="2"/>
        <v>9</v>
      </c>
      <c r="C139" s="61" t="s">
        <v>236</v>
      </c>
      <c r="D139" s="9"/>
      <c r="E139" s="64">
        <v>45905</v>
      </c>
      <c r="F139" s="61" t="s">
        <v>127</v>
      </c>
      <c r="G139" s="61" t="s">
        <v>128</v>
      </c>
      <c r="H139" s="61" t="s">
        <v>144</v>
      </c>
      <c r="I139" s="63">
        <v>922445</v>
      </c>
      <c r="J139" s="63">
        <v>73796</v>
      </c>
      <c r="K139" s="63">
        <v>996241</v>
      </c>
      <c r="L139" s="1"/>
    </row>
    <row r="140" spans="1:12" hidden="1">
      <c r="A140" s="62" t="s">
        <v>0</v>
      </c>
      <c r="B140" s="33">
        <f t="shared" si="2"/>
        <v>9</v>
      </c>
      <c r="C140" s="61" t="s">
        <v>237</v>
      </c>
      <c r="D140" s="9"/>
      <c r="E140" s="64">
        <v>45911</v>
      </c>
      <c r="F140" s="61" t="s">
        <v>127</v>
      </c>
      <c r="G140" s="61" t="s">
        <v>128</v>
      </c>
      <c r="H140" s="61" t="s">
        <v>136</v>
      </c>
      <c r="I140" s="63">
        <v>693924</v>
      </c>
      <c r="J140" s="63">
        <v>55514</v>
      </c>
      <c r="K140" s="63">
        <v>749438</v>
      </c>
      <c r="L140" s="1"/>
    </row>
    <row r="141" spans="1:12" hidden="1">
      <c r="A141" s="62" t="s">
        <v>0</v>
      </c>
      <c r="B141" s="33">
        <f t="shared" si="2"/>
        <v>9</v>
      </c>
      <c r="C141" s="61" t="s">
        <v>238</v>
      </c>
      <c r="D141" s="9"/>
      <c r="E141" s="64">
        <v>45911</v>
      </c>
      <c r="F141" s="61" t="s">
        <v>127</v>
      </c>
      <c r="G141" s="61" t="s">
        <v>128</v>
      </c>
      <c r="H141" s="61" t="s">
        <v>138</v>
      </c>
      <c r="I141" s="63">
        <v>1367484</v>
      </c>
      <c r="J141" s="63">
        <v>109399</v>
      </c>
      <c r="K141" s="63">
        <v>1476883</v>
      </c>
      <c r="L141" s="1"/>
    </row>
    <row r="142" spans="1:12" hidden="1">
      <c r="A142" s="62" t="s">
        <v>0</v>
      </c>
      <c r="B142" s="33">
        <f t="shared" si="2"/>
        <v>9</v>
      </c>
      <c r="C142" s="61" t="s">
        <v>239</v>
      </c>
      <c r="D142" s="9"/>
      <c r="E142" s="64">
        <v>45912</v>
      </c>
      <c r="F142" s="61" t="s">
        <v>127</v>
      </c>
      <c r="G142" s="61" t="s">
        <v>128</v>
      </c>
      <c r="H142" s="61" t="s">
        <v>139</v>
      </c>
      <c r="I142" s="63">
        <v>810532</v>
      </c>
      <c r="J142" s="63">
        <v>64843</v>
      </c>
      <c r="K142" s="63">
        <v>875375</v>
      </c>
      <c r="L142" s="1"/>
    </row>
    <row r="143" spans="1:12" hidden="1">
      <c r="A143" s="62" t="s">
        <v>0</v>
      </c>
      <c r="B143" s="33">
        <f t="shared" si="2"/>
        <v>9</v>
      </c>
      <c r="C143" s="61" t="s">
        <v>240</v>
      </c>
      <c r="D143" s="9"/>
      <c r="E143" s="64">
        <v>45922</v>
      </c>
      <c r="F143" s="61" t="s">
        <v>127</v>
      </c>
      <c r="G143" s="61" t="s">
        <v>128</v>
      </c>
      <c r="H143" s="61" t="s">
        <v>136</v>
      </c>
      <c r="I143" s="63">
        <v>1858525</v>
      </c>
      <c r="J143" s="63">
        <v>148682</v>
      </c>
      <c r="K143" s="63">
        <v>2007207</v>
      </c>
      <c r="L143" s="1"/>
    </row>
    <row r="144" spans="1:12" hidden="1">
      <c r="A144" s="62" t="s">
        <v>0</v>
      </c>
      <c r="B144" s="33">
        <f t="shared" si="2"/>
        <v>9</v>
      </c>
      <c r="C144" s="61" t="s">
        <v>241</v>
      </c>
      <c r="D144" s="9"/>
      <c r="E144" s="64">
        <v>45924</v>
      </c>
      <c r="F144" s="61" t="s">
        <v>127</v>
      </c>
      <c r="G144" s="61" t="s">
        <v>128</v>
      </c>
      <c r="H144" s="61" t="s">
        <v>130</v>
      </c>
      <c r="I144" s="63">
        <v>678081</v>
      </c>
      <c r="J144" s="63">
        <v>54246</v>
      </c>
      <c r="K144" s="63">
        <v>732327</v>
      </c>
      <c r="L144" s="1"/>
    </row>
    <row r="145" spans="1:12" hidden="1">
      <c r="A145" s="62" t="s">
        <v>0</v>
      </c>
      <c r="B145" s="33">
        <f t="shared" si="2"/>
        <v>9</v>
      </c>
      <c r="C145" s="61" t="s">
        <v>242</v>
      </c>
      <c r="D145" s="9"/>
      <c r="E145" s="64">
        <v>45926</v>
      </c>
      <c r="F145" s="61" t="s">
        <v>127</v>
      </c>
      <c r="G145" s="61" t="s">
        <v>128</v>
      </c>
      <c r="H145" s="61" t="s">
        <v>232</v>
      </c>
      <c r="I145" s="63">
        <v>872621</v>
      </c>
      <c r="J145" s="63">
        <v>69810</v>
      </c>
      <c r="K145" s="63">
        <v>942431</v>
      </c>
      <c r="L145" s="1"/>
    </row>
    <row r="146" spans="1:12">
      <c r="A146" s="5" t="s">
        <v>1</v>
      </c>
      <c r="B146" s="33">
        <f t="shared" si="2"/>
        <v>9</v>
      </c>
      <c r="C146" s="65" t="s">
        <v>257</v>
      </c>
      <c r="D146" s="9"/>
      <c r="E146" s="66">
        <v>45923</v>
      </c>
      <c r="F146" s="65" t="s">
        <v>173</v>
      </c>
      <c r="G146" s="61" t="s">
        <v>128</v>
      </c>
      <c r="H146" s="65" t="s">
        <v>259</v>
      </c>
      <c r="I146" s="63"/>
      <c r="J146" s="69"/>
      <c r="K146">
        <v>-1112591</v>
      </c>
      <c r="L146" s="1"/>
    </row>
    <row r="147" spans="1:12">
      <c r="A147" s="5" t="s">
        <v>1</v>
      </c>
      <c r="B147" s="33">
        <f t="shared" si="2"/>
        <v>9</v>
      </c>
      <c r="C147" s="65" t="s">
        <v>258</v>
      </c>
      <c r="D147" s="9"/>
      <c r="E147" s="66">
        <v>45923</v>
      </c>
      <c r="F147" s="65" t="s">
        <v>253</v>
      </c>
      <c r="G147" s="61" t="s">
        <v>128</v>
      </c>
      <c r="H147" s="65" t="s">
        <v>260</v>
      </c>
      <c r="I147" s="63"/>
      <c r="J147" s="69"/>
      <c r="K147">
        <v>-234182</v>
      </c>
      <c r="L147" s="1"/>
    </row>
    <row r="148" spans="1:12" hidden="1">
      <c r="A148" s="62" t="s">
        <v>0</v>
      </c>
      <c r="B148" s="33">
        <f t="shared" si="2"/>
        <v>10</v>
      </c>
      <c r="C148" s="65" t="s">
        <v>243</v>
      </c>
      <c r="D148" s="9"/>
      <c r="E148" s="66">
        <v>45939</v>
      </c>
      <c r="F148" s="65" t="s">
        <v>133</v>
      </c>
      <c r="G148" s="61" t="s">
        <v>128</v>
      </c>
      <c r="H148" s="65" t="s">
        <v>150</v>
      </c>
      <c r="I148" s="67">
        <v>537624</v>
      </c>
      <c r="J148" s="68">
        <v>43010</v>
      </c>
      <c r="K148" s="68">
        <v>580634</v>
      </c>
      <c r="L148" s="1"/>
    </row>
    <row r="149" spans="1:12" hidden="1">
      <c r="A149" s="62" t="s">
        <v>0</v>
      </c>
      <c r="B149" s="33">
        <f t="shared" si="2"/>
        <v>10</v>
      </c>
      <c r="C149" s="65" t="s">
        <v>244</v>
      </c>
      <c r="D149" s="9"/>
      <c r="E149" s="66">
        <v>45939</v>
      </c>
      <c r="F149" s="65" t="s">
        <v>228</v>
      </c>
      <c r="G149" s="61" t="s">
        <v>128</v>
      </c>
      <c r="H149" s="65" t="s">
        <v>254</v>
      </c>
      <c r="I149" s="67">
        <v>537624</v>
      </c>
      <c r="J149" s="68">
        <v>43010</v>
      </c>
      <c r="K149" s="68">
        <v>580634</v>
      </c>
      <c r="L149" s="1"/>
    </row>
    <row r="150" spans="1:12" hidden="1">
      <c r="A150" s="62" t="s">
        <v>0</v>
      </c>
      <c r="B150" s="33">
        <f t="shared" si="2"/>
        <v>10</v>
      </c>
      <c r="C150" s="65" t="s">
        <v>245</v>
      </c>
      <c r="D150" s="9"/>
      <c r="E150" s="66">
        <v>45931</v>
      </c>
      <c r="F150" s="65" t="s">
        <v>129</v>
      </c>
      <c r="G150" s="61" t="s">
        <v>128</v>
      </c>
      <c r="H150" s="65" t="s">
        <v>130</v>
      </c>
      <c r="I150" s="67">
        <v>728037</v>
      </c>
      <c r="J150" s="68">
        <v>58243</v>
      </c>
      <c r="K150" s="68">
        <v>786280</v>
      </c>
      <c r="L150" s="1"/>
    </row>
    <row r="151" spans="1:12" hidden="1">
      <c r="A151" s="62" t="s">
        <v>0</v>
      </c>
      <c r="B151" s="33">
        <f t="shared" si="2"/>
        <v>10</v>
      </c>
      <c r="C151" s="65" t="s">
        <v>246</v>
      </c>
      <c r="D151" s="9"/>
      <c r="E151" s="66">
        <v>45936</v>
      </c>
      <c r="F151" s="65" t="s">
        <v>129</v>
      </c>
      <c r="G151" s="61" t="s">
        <v>128</v>
      </c>
      <c r="H151" s="65" t="s">
        <v>148</v>
      </c>
      <c r="I151" s="67">
        <v>317331</v>
      </c>
      <c r="J151" s="68">
        <v>25386</v>
      </c>
      <c r="K151" s="68">
        <v>342717</v>
      </c>
      <c r="L151" s="1"/>
    </row>
    <row r="152" spans="1:12" hidden="1">
      <c r="A152" s="62" t="s">
        <v>0</v>
      </c>
      <c r="B152" s="33">
        <f t="shared" si="2"/>
        <v>10</v>
      </c>
      <c r="C152" s="65" t="s">
        <v>247</v>
      </c>
      <c r="D152" s="9"/>
      <c r="E152" s="66">
        <v>45939</v>
      </c>
      <c r="F152" s="65" t="s">
        <v>173</v>
      </c>
      <c r="G152" s="61" t="s">
        <v>128</v>
      </c>
      <c r="H152" s="65" t="s">
        <v>255</v>
      </c>
      <c r="I152" s="67">
        <v>609478</v>
      </c>
      <c r="J152" s="68">
        <v>48758</v>
      </c>
      <c r="K152" s="68">
        <v>658236</v>
      </c>
      <c r="L152" s="1"/>
    </row>
    <row r="153" spans="1:12" hidden="1">
      <c r="A153" s="62" t="s">
        <v>0</v>
      </c>
      <c r="B153" s="33">
        <f t="shared" si="2"/>
        <v>10</v>
      </c>
      <c r="C153" s="65" t="s">
        <v>248</v>
      </c>
      <c r="D153" s="9"/>
      <c r="E153" s="66">
        <v>45931</v>
      </c>
      <c r="F153" s="65" t="s">
        <v>252</v>
      </c>
      <c r="G153" s="61" t="s">
        <v>128</v>
      </c>
      <c r="H153" s="65" t="s">
        <v>256</v>
      </c>
      <c r="I153" s="67">
        <v>718168</v>
      </c>
      <c r="J153" s="68">
        <v>57453</v>
      </c>
      <c r="K153" s="68">
        <v>775621</v>
      </c>
      <c r="L153" s="1"/>
    </row>
    <row r="154" spans="1:12" hidden="1">
      <c r="A154" s="62" t="s">
        <v>0</v>
      </c>
      <c r="B154" s="33">
        <f t="shared" si="2"/>
        <v>10</v>
      </c>
      <c r="C154" s="65" t="s">
        <v>249</v>
      </c>
      <c r="D154" s="9"/>
      <c r="E154" s="66">
        <v>45936</v>
      </c>
      <c r="F154" s="65" t="s">
        <v>135</v>
      </c>
      <c r="G154" s="61" t="s">
        <v>128</v>
      </c>
      <c r="H154" s="65" t="s">
        <v>151</v>
      </c>
      <c r="I154" s="67">
        <v>1818485</v>
      </c>
      <c r="J154" s="68">
        <v>145479</v>
      </c>
      <c r="K154" s="68">
        <v>1963964</v>
      </c>
      <c r="L154" s="1"/>
    </row>
    <row r="155" spans="1:12" hidden="1">
      <c r="A155" s="62" t="s">
        <v>0</v>
      </c>
      <c r="B155" s="33">
        <f t="shared" si="2"/>
        <v>10</v>
      </c>
      <c r="C155" s="65" t="s">
        <v>250</v>
      </c>
      <c r="D155" s="9"/>
      <c r="E155" s="66">
        <v>45931</v>
      </c>
      <c r="F155" s="65" t="s">
        <v>131</v>
      </c>
      <c r="G155" s="61" t="s">
        <v>128</v>
      </c>
      <c r="H155" s="65" t="s">
        <v>132</v>
      </c>
      <c r="I155" s="67">
        <v>702325</v>
      </c>
      <c r="J155" s="68">
        <v>56186</v>
      </c>
      <c r="K155" s="68">
        <v>758511</v>
      </c>
      <c r="L155" s="1"/>
    </row>
    <row r="156" spans="1:12" hidden="1">
      <c r="A156" s="62" t="s">
        <v>0</v>
      </c>
      <c r="B156" s="33">
        <f t="shared" si="2"/>
        <v>10</v>
      </c>
      <c r="C156" s="65" t="s">
        <v>251</v>
      </c>
      <c r="D156" s="9"/>
      <c r="E156" s="66">
        <v>45931</v>
      </c>
      <c r="F156" s="65" t="s">
        <v>253</v>
      </c>
      <c r="G156" s="61" t="s">
        <v>128</v>
      </c>
      <c r="H156" s="65" t="s">
        <v>137</v>
      </c>
      <c r="I156" s="67">
        <v>1161575</v>
      </c>
      <c r="J156" s="68">
        <v>92926</v>
      </c>
      <c r="K156" s="68">
        <v>1254501</v>
      </c>
      <c r="L156" s="1"/>
    </row>
    <row r="157" spans="1:12" hidden="1">
      <c r="A157" s="5"/>
      <c r="B157" s="33"/>
      <c r="C157" s="9"/>
      <c r="D157" s="9"/>
      <c r="E157" s="10"/>
      <c r="F157" s="9"/>
      <c r="G157" s="9"/>
      <c r="H157" s="9"/>
      <c r="I157" s="13"/>
      <c r="J157" s="13"/>
      <c r="K157" s="13"/>
      <c r="L157" s="1"/>
    </row>
    <row r="158" spans="1:12" hidden="1">
      <c r="A158" s="5"/>
      <c r="B158" s="33"/>
      <c r="C158" s="9"/>
      <c r="D158" s="9"/>
      <c r="E158" s="10"/>
      <c r="F158" s="9"/>
      <c r="G158" s="9"/>
      <c r="H158" s="9"/>
      <c r="I158" s="13"/>
      <c r="J158" s="13"/>
      <c r="K158" s="13"/>
      <c r="L158" s="1"/>
    </row>
    <row r="159" spans="1:12" hidden="1">
      <c r="A159" s="5"/>
      <c r="B159" s="33"/>
      <c r="C159" s="9"/>
      <c r="D159" s="9"/>
      <c r="E159" s="10"/>
      <c r="F159" s="9"/>
      <c r="G159" s="9"/>
      <c r="H159" s="9"/>
      <c r="I159" s="13"/>
      <c r="J159" s="13"/>
      <c r="K159" s="13"/>
      <c r="L159" s="1"/>
    </row>
    <row r="160" spans="1:12" hidden="1">
      <c r="A160" s="5"/>
      <c r="B160" s="33"/>
      <c r="C160" s="9"/>
      <c r="D160" s="9"/>
      <c r="E160" s="10"/>
      <c r="F160" s="9"/>
      <c r="G160" s="9"/>
      <c r="H160" s="9"/>
      <c r="I160" s="13"/>
      <c r="J160" s="13"/>
      <c r="K160" s="13"/>
      <c r="L160" s="1"/>
    </row>
    <row r="161" spans="1:12" hidden="1">
      <c r="A161" s="5"/>
      <c r="B161" s="33"/>
      <c r="C161" s="9"/>
      <c r="D161" s="9"/>
      <c r="E161" s="10"/>
      <c r="F161" s="9"/>
      <c r="G161" s="9"/>
      <c r="H161" s="9"/>
      <c r="I161" s="13"/>
      <c r="J161" s="13"/>
      <c r="K161" s="13"/>
      <c r="L161" s="1"/>
    </row>
    <row r="162" spans="1:12" hidden="1">
      <c r="A162" s="5"/>
      <c r="B162" s="33"/>
      <c r="C162" s="9"/>
      <c r="D162" s="9"/>
      <c r="E162" s="10"/>
      <c r="F162" s="9"/>
      <c r="G162" s="9"/>
      <c r="H162" s="9"/>
      <c r="I162" s="13"/>
      <c r="J162" s="13"/>
      <c r="K162" s="13"/>
      <c r="L162" s="1"/>
    </row>
    <row r="163" spans="1:12" hidden="1">
      <c r="A163" s="5"/>
      <c r="B163" s="33"/>
      <c r="C163" s="9"/>
      <c r="D163" s="9"/>
      <c r="E163" s="10"/>
      <c r="F163" s="9"/>
      <c r="G163" s="9"/>
      <c r="H163" s="9"/>
      <c r="I163" s="13"/>
      <c r="J163" s="13"/>
      <c r="K163" s="13"/>
      <c r="L163" s="1"/>
    </row>
    <row r="164" spans="1:12" hidden="1">
      <c r="A164" s="5"/>
      <c r="B164" s="33"/>
      <c r="C164" s="9"/>
      <c r="D164" s="9"/>
      <c r="E164" s="10"/>
      <c r="F164" s="9"/>
      <c r="G164" s="9"/>
      <c r="H164" s="9"/>
      <c r="I164" s="13"/>
      <c r="J164" s="13"/>
      <c r="K164" s="13"/>
      <c r="L164" s="1"/>
    </row>
    <row r="165" spans="1:12" hidden="1">
      <c r="A165" s="5"/>
      <c r="B165" s="33"/>
      <c r="C165" s="9"/>
      <c r="D165" s="9"/>
      <c r="E165" s="10"/>
      <c r="F165" s="9"/>
      <c r="G165" s="9"/>
      <c r="H165" s="9"/>
      <c r="I165" s="13"/>
      <c r="J165" s="13"/>
      <c r="K165" s="13"/>
      <c r="L165" s="1"/>
    </row>
    <row r="166" spans="1:12" hidden="1">
      <c r="A166" s="5"/>
      <c r="B166" s="33"/>
      <c r="C166" s="9"/>
      <c r="D166" s="9"/>
      <c r="E166" s="10"/>
      <c r="F166" s="9"/>
      <c r="G166" s="9"/>
      <c r="H166" s="9"/>
      <c r="I166" s="13"/>
      <c r="J166" s="13"/>
      <c r="K166" s="13"/>
      <c r="L166" s="1"/>
    </row>
    <row r="167" spans="1:12" hidden="1">
      <c r="A167" s="5"/>
      <c r="B167" s="33"/>
      <c r="C167" s="9"/>
      <c r="D167" s="9"/>
      <c r="E167" s="10"/>
      <c r="F167" s="9"/>
      <c r="G167" s="9"/>
      <c r="H167" s="9"/>
      <c r="I167" s="13"/>
      <c r="J167" s="13"/>
      <c r="K167" s="13"/>
      <c r="L167" s="1"/>
    </row>
    <row r="168" spans="1:12" hidden="1">
      <c r="A168" s="5"/>
      <c r="B168" s="33"/>
      <c r="C168" s="9"/>
      <c r="D168" s="9"/>
      <c r="E168" s="10"/>
      <c r="F168" s="9"/>
      <c r="G168" s="9"/>
      <c r="H168" s="9"/>
      <c r="I168" s="13"/>
      <c r="J168" s="13"/>
      <c r="K168" s="13"/>
      <c r="L168" s="1"/>
    </row>
    <row r="169" spans="1:12" hidden="1">
      <c r="A169" s="5"/>
      <c r="B169" s="33"/>
      <c r="C169" s="9"/>
      <c r="D169" s="9"/>
      <c r="E169" s="10"/>
      <c r="F169" s="9"/>
      <c r="G169" s="9"/>
      <c r="H169" s="9"/>
      <c r="I169" s="13"/>
      <c r="J169" s="13"/>
      <c r="K169" s="13"/>
      <c r="L169" s="1"/>
    </row>
    <row r="170" spans="1:12" hidden="1">
      <c r="A170" s="5"/>
      <c r="B170" s="33"/>
      <c r="C170" s="9"/>
      <c r="D170" s="9"/>
      <c r="E170" s="10"/>
      <c r="F170" s="9"/>
      <c r="G170" s="9"/>
      <c r="H170" s="9"/>
      <c r="I170" s="13"/>
      <c r="J170" s="13"/>
      <c r="K170" s="13"/>
      <c r="L170" s="1"/>
    </row>
    <row r="171" spans="1:12" hidden="1">
      <c r="A171" s="5"/>
      <c r="B171" s="33"/>
      <c r="C171" s="9"/>
      <c r="D171" s="9"/>
      <c r="E171" s="10"/>
      <c r="F171" s="9"/>
      <c r="G171" s="9"/>
      <c r="H171" s="9"/>
      <c r="I171" s="13"/>
      <c r="J171" s="13"/>
      <c r="K171" s="13"/>
      <c r="L171" s="1"/>
    </row>
    <row r="172" spans="1:12" hidden="1">
      <c r="A172" s="5"/>
      <c r="B172" s="33"/>
      <c r="C172" s="9"/>
      <c r="D172" s="9"/>
      <c r="E172" s="10"/>
      <c r="F172" s="9"/>
      <c r="G172" s="9"/>
      <c r="H172" s="9"/>
      <c r="I172" s="13"/>
      <c r="J172" s="13"/>
      <c r="K172" s="13"/>
      <c r="L172" s="1"/>
    </row>
    <row r="173" spans="1:12" hidden="1">
      <c r="A173" s="5"/>
      <c r="B173" s="33"/>
      <c r="C173" s="9"/>
      <c r="D173" s="9"/>
      <c r="E173" s="10"/>
      <c r="F173" s="9"/>
      <c r="G173" s="9"/>
      <c r="H173" s="9"/>
      <c r="I173" s="13"/>
      <c r="J173" s="13"/>
      <c r="K173" s="13"/>
      <c r="L173" s="1"/>
    </row>
    <row r="174" spans="1:12" hidden="1">
      <c r="A174" s="5"/>
      <c r="B174" s="33"/>
      <c r="C174" s="9"/>
      <c r="D174" s="9"/>
      <c r="E174" s="10"/>
      <c r="F174" s="9"/>
      <c r="G174" s="9"/>
      <c r="H174" s="9"/>
      <c r="I174" s="13"/>
      <c r="J174" s="13"/>
      <c r="K174" s="13"/>
      <c r="L174" s="1"/>
    </row>
    <row r="175" spans="1:12" hidden="1">
      <c r="A175" s="5"/>
      <c r="B175" s="33"/>
      <c r="C175" s="9"/>
      <c r="D175" s="9"/>
      <c r="E175" s="10"/>
      <c r="F175" s="9"/>
      <c r="G175" s="9"/>
      <c r="H175" s="9"/>
      <c r="I175" s="13"/>
      <c r="J175" s="13"/>
      <c r="K175" s="13"/>
      <c r="L175" s="1"/>
    </row>
    <row r="176" spans="1:12" hidden="1">
      <c r="A176" s="5"/>
      <c r="B176" s="33"/>
      <c r="C176" s="9"/>
      <c r="D176" s="9"/>
      <c r="E176" s="10"/>
      <c r="F176" s="9"/>
      <c r="G176" s="9"/>
      <c r="H176" s="9"/>
      <c r="I176" s="13"/>
      <c r="J176" s="13"/>
      <c r="K176" s="13"/>
      <c r="L176" s="1"/>
    </row>
    <row r="177" spans="1:12" hidden="1">
      <c r="A177" s="5"/>
      <c r="B177" s="33"/>
      <c r="C177" s="9"/>
      <c r="D177" s="9"/>
      <c r="E177" s="10"/>
      <c r="F177" s="9"/>
      <c r="G177" s="9"/>
      <c r="H177" s="9"/>
      <c r="I177" s="13"/>
      <c r="J177" s="13"/>
      <c r="K177" s="13"/>
      <c r="L177" s="1"/>
    </row>
    <row r="178" spans="1:12" hidden="1">
      <c r="A178" s="5"/>
      <c r="B178" s="33"/>
      <c r="C178" s="9"/>
      <c r="D178" s="9"/>
      <c r="E178" s="10"/>
      <c r="F178" s="9"/>
      <c r="G178" s="9"/>
      <c r="H178" s="9"/>
      <c r="I178" s="13"/>
      <c r="J178" s="13"/>
      <c r="K178" s="13"/>
      <c r="L178" s="1"/>
    </row>
    <row r="179" spans="1:12" hidden="1">
      <c r="A179" s="5"/>
      <c r="B179" s="33"/>
      <c r="C179" s="9"/>
      <c r="D179" s="9"/>
      <c r="E179" s="10"/>
      <c r="F179" s="9"/>
      <c r="G179" s="9"/>
      <c r="H179" s="9"/>
      <c r="I179" s="13"/>
      <c r="J179" s="13"/>
      <c r="K179" s="13"/>
      <c r="L179" s="1"/>
    </row>
    <row r="180" spans="1:12" hidden="1">
      <c r="A180" s="5"/>
      <c r="B180" s="33"/>
      <c r="C180" s="9"/>
      <c r="D180" s="9"/>
      <c r="E180" s="10"/>
      <c r="F180" s="9"/>
      <c r="G180" s="9"/>
      <c r="H180" s="9"/>
      <c r="I180" s="13"/>
      <c r="J180" s="13"/>
      <c r="K180" s="13"/>
      <c r="L180" s="1"/>
    </row>
    <row r="181" spans="1:12" hidden="1">
      <c r="A181" s="5"/>
      <c r="B181" s="33"/>
      <c r="C181" s="9"/>
      <c r="D181" s="9"/>
      <c r="E181" s="10"/>
      <c r="F181" s="9"/>
      <c r="G181" s="9"/>
      <c r="H181" s="9"/>
      <c r="I181" s="13"/>
      <c r="J181" s="13"/>
      <c r="K181" s="13"/>
      <c r="L181" s="1"/>
    </row>
    <row r="182" spans="1:12" hidden="1">
      <c r="A182" s="5"/>
      <c r="B182" s="33"/>
      <c r="C182" s="9"/>
      <c r="D182" s="9"/>
      <c r="E182" s="10"/>
      <c r="F182" s="9"/>
      <c r="G182" s="9"/>
      <c r="H182" s="9"/>
      <c r="I182" s="13"/>
      <c r="J182" s="13"/>
      <c r="K182" s="13"/>
      <c r="L182" s="1"/>
    </row>
    <row r="183" spans="1:12" hidden="1">
      <c r="A183" s="5"/>
      <c r="B183" s="33"/>
      <c r="C183" s="9"/>
      <c r="D183" s="9"/>
      <c r="E183" s="10"/>
      <c r="F183" s="9"/>
      <c r="G183" s="9"/>
      <c r="H183" s="9"/>
      <c r="I183" s="13"/>
      <c r="J183" s="13"/>
      <c r="K183" s="13"/>
      <c r="L183" s="1"/>
    </row>
    <row r="184" spans="1:12" hidden="1">
      <c r="A184" s="5"/>
      <c r="B184" s="33"/>
      <c r="C184" s="9"/>
      <c r="D184" s="9"/>
      <c r="E184" s="10"/>
      <c r="F184" s="9"/>
      <c r="G184" s="9"/>
      <c r="H184" s="9"/>
      <c r="I184" s="13"/>
      <c r="J184" s="13"/>
      <c r="K184" s="13"/>
      <c r="L184" s="1"/>
    </row>
    <row r="185" spans="1:12" hidden="1">
      <c r="A185" s="5"/>
      <c r="B185" s="33"/>
      <c r="C185" s="9"/>
      <c r="D185" s="9"/>
      <c r="E185" s="10"/>
      <c r="F185" s="9"/>
      <c r="G185" s="9"/>
      <c r="H185" s="9"/>
      <c r="I185" s="13"/>
      <c r="J185" s="13"/>
      <c r="K185" s="13"/>
      <c r="L185" s="1"/>
    </row>
    <row r="186" spans="1:12" hidden="1">
      <c r="A186" s="5"/>
      <c r="B186" s="33"/>
      <c r="C186" s="9"/>
      <c r="D186" s="9"/>
      <c r="E186" s="10"/>
      <c r="F186" s="9"/>
      <c r="G186" s="9"/>
      <c r="H186" s="9"/>
      <c r="I186" s="13"/>
      <c r="J186" s="13"/>
      <c r="K186" s="13"/>
      <c r="L186" s="1"/>
    </row>
    <row r="187" spans="1:12" hidden="1">
      <c r="A187" s="5"/>
      <c r="B187" s="33"/>
      <c r="C187" s="9"/>
      <c r="D187" s="9"/>
      <c r="E187" s="10"/>
      <c r="F187" s="9"/>
      <c r="G187" s="9"/>
      <c r="H187" s="9"/>
      <c r="I187" s="13"/>
      <c r="J187" s="13"/>
      <c r="K187" s="13"/>
      <c r="L187" s="1"/>
    </row>
    <row r="188" spans="1:12" hidden="1">
      <c r="A188" s="5"/>
      <c r="B188" s="33"/>
      <c r="C188" s="9"/>
      <c r="D188" s="9"/>
      <c r="E188" s="10"/>
      <c r="F188" s="9"/>
      <c r="G188" s="9"/>
      <c r="H188" s="9"/>
      <c r="I188" s="13"/>
      <c r="J188" s="13"/>
      <c r="K188" s="13"/>
      <c r="L188" s="1"/>
    </row>
    <row r="189" spans="1:12" hidden="1">
      <c r="A189" s="5"/>
      <c r="B189" s="33"/>
      <c r="C189" s="9"/>
      <c r="D189" s="9"/>
      <c r="E189" s="10"/>
      <c r="F189" s="9"/>
      <c r="G189" s="9"/>
      <c r="H189" s="9"/>
      <c r="I189" s="13"/>
      <c r="J189" s="13"/>
      <c r="K189" s="13"/>
      <c r="L189" s="1"/>
    </row>
    <row r="190" spans="1:12" hidden="1">
      <c r="A190" s="5"/>
      <c r="B190" s="33"/>
      <c r="C190" s="9"/>
      <c r="D190" s="9"/>
      <c r="E190" s="10"/>
      <c r="F190" s="9"/>
      <c r="G190" s="9"/>
      <c r="H190" s="9"/>
      <c r="I190" s="13"/>
      <c r="J190" s="13"/>
      <c r="K190" s="13"/>
      <c r="L190" s="1"/>
    </row>
    <row r="191" spans="1:12" hidden="1">
      <c r="A191" s="5"/>
      <c r="B191" s="33"/>
      <c r="C191" s="9"/>
      <c r="D191" s="9"/>
      <c r="E191" s="10"/>
      <c r="F191" s="9"/>
      <c r="G191" s="9"/>
      <c r="H191" s="9"/>
      <c r="I191" s="13"/>
      <c r="J191" s="13"/>
      <c r="K191" s="13"/>
      <c r="L191" s="1"/>
    </row>
    <row r="192" spans="1:12" hidden="1">
      <c r="A192" s="5"/>
      <c r="B192" s="33"/>
      <c r="C192" s="9"/>
      <c r="D192" s="9"/>
      <c r="E192" s="10"/>
      <c r="F192" s="9"/>
      <c r="G192" s="9"/>
      <c r="H192" s="9"/>
      <c r="I192" s="13"/>
      <c r="J192" s="13"/>
      <c r="K192" s="13"/>
      <c r="L192" s="1"/>
    </row>
    <row r="193" spans="1:12" hidden="1">
      <c r="A193" s="5"/>
      <c r="B193" s="33"/>
      <c r="C193" s="9"/>
      <c r="D193" s="9"/>
      <c r="E193" s="10"/>
      <c r="F193" s="9"/>
      <c r="G193" s="9"/>
      <c r="H193" s="9"/>
      <c r="I193" s="13"/>
      <c r="J193" s="13"/>
      <c r="K193" s="13"/>
      <c r="L193" s="1"/>
    </row>
    <row r="194" spans="1:12" hidden="1">
      <c r="A194" s="5"/>
      <c r="B194" s="33"/>
      <c r="C194" s="9"/>
      <c r="D194" s="9"/>
      <c r="E194" s="10"/>
      <c r="F194" s="9"/>
      <c r="G194" s="9"/>
      <c r="H194" s="9"/>
      <c r="I194" s="13"/>
      <c r="J194" s="13"/>
      <c r="K194" s="13"/>
      <c r="L194" s="1"/>
    </row>
    <row r="195" spans="1:12" hidden="1">
      <c r="A195" s="5"/>
      <c r="B195" s="33"/>
      <c r="C195" s="9"/>
      <c r="D195" s="9"/>
      <c r="E195" s="10"/>
      <c r="F195" s="9"/>
      <c r="G195" s="9"/>
      <c r="H195" s="9"/>
      <c r="I195" s="13"/>
      <c r="J195" s="13"/>
      <c r="K195" s="13"/>
      <c r="L195" s="1"/>
    </row>
    <row r="196" spans="1:12" hidden="1">
      <c r="A196" s="5"/>
      <c r="B196" s="33"/>
      <c r="C196" s="9"/>
      <c r="D196" s="9"/>
      <c r="E196" s="10"/>
      <c r="F196" s="9"/>
      <c r="G196" s="9"/>
      <c r="H196" s="9"/>
      <c r="I196" s="13"/>
      <c r="J196" s="13"/>
      <c r="K196" s="13"/>
      <c r="L196" s="1"/>
    </row>
    <row r="197" spans="1:12" hidden="1">
      <c r="A197" s="5"/>
      <c r="B197" s="33"/>
      <c r="C197" s="9"/>
      <c r="D197" s="9"/>
      <c r="E197" s="10"/>
      <c r="F197" s="9"/>
      <c r="G197" s="9"/>
      <c r="H197" s="9"/>
      <c r="I197" s="13"/>
      <c r="J197" s="13"/>
      <c r="K197" s="13"/>
      <c r="L197" s="1"/>
    </row>
    <row r="198" spans="1:12" hidden="1">
      <c r="A198" s="5"/>
      <c r="B198" s="33"/>
      <c r="C198" s="9"/>
      <c r="D198" s="9"/>
      <c r="E198" s="10"/>
      <c r="F198" s="9"/>
      <c r="G198" s="9"/>
      <c r="H198" s="9"/>
      <c r="I198" s="13"/>
      <c r="J198" s="13"/>
      <c r="K198" s="13"/>
      <c r="L198" s="1"/>
    </row>
    <row r="199" spans="1:12" hidden="1">
      <c r="A199" s="5"/>
      <c r="B199" s="33"/>
      <c r="C199" s="9"/>
      <c r="D199" s="9"/>
      <c r="E199" s="10"/>
      <c r="F199" s="9"/>
      <c r="G199" s="9"/>
      <c r="H199" s="9"/>
      <c r="I199" s="13"/>
      <c r="J199" s="13"/>
      <c r="K199" s="13"/>
      <c r="L199" s="1"/>
    </row>
    <row r="200" spans="1:12" hidden="1">
      <c r="A200" s="5"/>
      <c r="B200" s="33"/>
      <c r="C200" s="9"/>
      <c r="D200" s="9"/>
      <c r="E200" s="10"/>
      <c r="F200" s="9"/>
      <c r="G200" s="9"/>
      <c r="H200" s="9"/>
      <c r="I200" s="13"/>
      <c r="J200" s="13"/>
      <c r="K200" s="13"/>
      <c r="L200" s="1"/>
    </row>
    <row r="201" spans="1:12" hidden="1">
      <c r="A201" s="5"/>
      <c r="B201" s="33"/>
      <c r="C201" s="9"/>
      <c r="D201" s="9"/>
      <c r="E201" s="10"/>
      <c r="F201" s="9"/>
      <c r="G201" s="9"/>
      <c r="H201" s="9"/>
      <c r="I201" s="13"/>
      <c r="J201" s="13"/>
      <c r="K201" s="13"/>
      <c r="L201" s="1"/>
    </row>
    <row r="202" spans="1:12" hidden="1">
      <c r="A202" s="5"/>
      <c r="B202" s="33"/>
      <c r="C202" s="9"/>
      <c r="D202" s="9"/>
      <c r="E202" s="10"/>
      <c r="F202" s="9"/>
      <c r="G202" s="9"/>
      <c r="H202" s="9"/>
      <c r="I202" s="13"/>
      <c r="J202" s="13"/>
      <c r="K202" s="13"/>
      <c r="L202" s="1"/>
    </row>
    <row r="203" spans="1:12" hidden="1">
      <c r="A203" s="5"/>
      <c r="B203" s="33"/>
      <c r="C203" s="9"/>
      <c r="D203" s="9"/>
      <c r="E203" s="10"/>
      <c r="F203" s="9"/>
      <c r="G203" s="9"/>
      <c r="H203" s="9"/>
      <c r="I203" s="13"/>
      <c r="J203" s="13"/>
      <c r="K203" s="13"/>
      <c r="L203" s="1"/>
    </row>
    <row r="204" spans="1:12" hidden="1">
      <c r="A204" s="5"/>
      <c r="B204" s="33"/>
      <c r="C204" s="9"/>
      <c r="D204" s="9"/>
      <c r="E204" s="10"/>
      <c r="F204" s="9"/>
      <c r="G204" s="9"/>
      <c r="H204" s="9"/>
      <c r="I204" s="13"/>
      <c r="J204" s="13"/>
      <c r="K204" s="13"/>
      <c r="L204" s="1"/>
    </row>
    <row r="205" spans="1:12" hidden="1">
      <c r="A205" s="5"/>
      <c r="B205" s="33"/>
      <c r="C205" s="9"/>
      <c r="D205" s="9"/>
      <c r="E205" s="10"/>
      <c r="F205" s="9"/>
      <c r="G205" s="9"/>
      <c r="H205" s="9"/>
      <c r="I205" s="13"/>
      <c r="J205" s="13"/>
      <c r="K205" s="13"/>
      <c r="L205" s="1"/>
    </row>
    <row r="206" spans="1:12" hidden="1">
      <c r="A206" s="5"/>
      <c r="B206" s="33"/>
      <c r="C206" s="9"/>
      <c r="D206" s="9"/>
      <c r="E206" s="10"/>
      <c r="F206" s="9"/>
      <c r="G206" s="9"/>
      <c r="H206" s="9"/>
      <c r="I206" s="13"/>
      <c r="J206" s="13"/>
      <c r="K206" s="13"/>
      <c r="L206" s="1"/>
    </row>
    <row r="207" spans="1:12" hidden="1">
      <c r="A207" s="5"/>
      <c r="B207" s="33"/>
      <c r="C207" s="9"/>
      <c r="D207" s="9"/>
      <c r="E207" s="10"/>
      <c r="F207" s="9"/>
      <c r="G207" s="9"/>
      <c r="H207" s="9"/>
      <c r="I207" s="13"/>
      <c r="J207" s="13"/>
      <c r="K207" s="13"/>
      <c r="L207" s="1"/>
    </row>
    <row r="208" spans="1:12" hidden="1">
      <c r="A208" s="5"/>
      <c r="B208" s="33"/>
      <c r="C208" s="9"/>
      <c r="D208" s="9"/>
      <c r="E208" s="10"/>
      <c r="F208" s="9"/>
      <c r="G208" s="9"/>
      <c r="H208" s="9"/>
      <c r="I208" s="13"/>
      <c r="J208" s="13"/>
      <c r="K208" s="13"/>
      <c r="L208" s="1"/>
    </row>
    <row r="209" spans="1:12" hidden="1">
      <c r="A209" s="5"/>
      <c r="B209" s="33"/>
      <c r="C209" s="9"/>
      <c r="D209" s="9"/>
      <c r="E209" s="10"/>
      <c r="F209" s="9"/>
      <c r="G209" s="9"/>
      <c r="H209" s="9"/>
      <c r="I209" s="13"/>
      <c r="J209" s="13"/>
      <c r="K209" s="13"/>
      <c r="L209" s="1"/>
    </row>
    <row r="210" spans="1:12" hidden="1">
      <c r="A210" s="5"/>
      <c r="B210" s="33"/>
      <c r="C210" s="9"/>
      <c r="D210" s="9"/>
      <c r="E210" s="10"/>
      <c r="F210" s="9"/>
      <c r="G210" s="9"/>
      <c r="H210" s="9"/>
      <c r="I210" s="13"/>
      <c r="J210" s="13"/>
      <c r="K210" s="13"/>
      <c r="L210" s="1"/>
    </row>
    <row r="211" spans="1:12" hidden="1">
      <c r="A211" s="5"/>
      <c r="B211" s="33"/>
      <c r="C211" s="9"/>
      <c r="D211" s="9"/>
      <c r="E211" s="10"/>
      <c r="F211" s="9"/>
      <c r="G211" s="9"/>
      <c r="H211" s="9"/>
      <c r="I211" s="13"/>
      <c r="J211" s="13"/>
      <c r="K211" s="13"/>
      <c r="L211" s="1"/>
    </row>
    <row r="212" spans="1:12" hidden="1">
      <c r="A212" s="5"/>
      <c r="B212" s="33"/>
      <c r="C212" s="9"/>
      <c r="D212" s="9"/>
      <c r="E212" s="10"/>
      <c r="F212" s="9"/>
      <c r="G212" s="9"/>
      <c r="H212" s="9"/>
      <c r="I212" s="13"/>
      <c r="J212" s="13"/>
      <c r="K212" s="13"/>
      <c r="L212" s="1"/>
    </row>
    <row r="213" spans="1:12" hidden="1">
      <c r="A213" s="5"/>
      <c r="B213" s="33"/>
      <c r="C213" s="9"/>
      <c r="D213" s="9"/>
      <c r="E213" s="10"/>
      <c r="F213" s="9"/>
      <c r="G213" s="9"/>
      <c r="H213" s="9"/>
      <c r="I213" s="13"/>
      <c r="J213" s="13"/>
      <c r="K213" s="13"/>
      <c r="L213" s="1"/>
    </row>
    <row r="214" spans="1:12" hidden="1">
      <c r="A214" s="5"/>
      <c r="B214" s="33"/>
      <c r="C214" s="9"/>
      <c r="D214" s="9"/>
      <c r="E214" s="10"/>
      <c r="F214" s="9"/>
      <c r="G214" s="9"/>
      <c r="H214" s="9"/>
      <c r="I214" s="13"/>
      <c r="J214" s="13"/>
      <c r="K214" s="13"/>
      <c r="L214" s="1"/>
    </row>
    <row r="215" spans="1:12" hidden="1">
      <c r="A215" s="5"/>
      <c r="B215" s="33"/>
      <c r="C215" s="9"/>
      <c r="D215" s="9"/>
      <c r="E215" s="10"/>
      <c r="F215" s="9"/>
      <c r="G215" s="9"/>
      <c r="H215" s="9"/>
      <c r="I215" s="13"/>
      <c r="J215" s="13"/>
      <c r="K215" s="13"/>
      <c r="L215" s="1"/>
    </row>
    <row r="216" spans="1:12" hidden="1">
      <c r="A216" s="5"/>
      <c r="B216" s="33"/>
      <c r="C216" s="9"/>
      <c r="D216" s="9"/>
      <c r="E216" s="10"/>
      <c r="F216" s="9"/>
      <c r="G216" s="9"/>
      <c r="H216" s="9"/>
      <c r="I216" s="13"/>
      <c r="J216" s="13"/>
      <c r="K216" s="13"/>
      <c r="L216" s="1"/>
    </row>
    <row r="217" spans="1:12" hidden="1">
      <c r="A217" s="5"/>
      <c r="B217" s="33"/>
      <c r="C217" s="9"/>
      <c r="D217" s="9"/>
      <c r="E217" s="10"/>
      <c r="F217" s="9"/>
      <c r="G217" s="9"/>
      <c r="H217" s="9"/>
      <c r="I217" s="13"/>
      <c r="J217" s="13"/>
      <c r="K217" s="13"/>
      <c r="L217" s="1"/>
    </row>
    <row r="218" spans="1:12" hidden="1">
      <c r="A218" s="5"/>
      <c r="B218" s="33"/>
      <c r="C218" s="9"/>
      <c r="D218" s="9"/>
      <c r="E218" s="10"/>
      <c r="F218" s="9"/>
      <c r="G218" s="9"/>
      <c r="H218" s="9"/>
      <c r="I218" s="13"/>
      <c r="J218" s="13"/>
      <c r="K218" s="13"/>
      <c r="L218" s="1"/>
    </row>
    <row r="219" spans="1:12" hidden="1">
      <c r="A219" s="5"/>
      <c r="B219" s="33"/>
      <c r="C219" s="9"/>
      <c r="D219" s="9"/>
      <c r="E219" s="10"/>
      <c r="F219" s="9"/>
      <c r="G219" s="9"/>
      <c r="H219" s="9"/>
      <c r="I219" s="13"/>
      <c r="J219" s="13"/>
      <c r="K219" s="13"/>
      <c r="L219" s="1"/>
    </row>
    <row r="220" spans="1:12" hidden="1">
      <c r="A220" s="5"/>
      <c r="B220" s="33"/>
      <c r="C220" s="9"/>
      <c r="D220" s="9"/>
      <c r="E220" s="10"/>
      <c r="F220" s="9"/>
      <c r="G220" s="9"/>
      <c r="H220" s="9"/>
      <c r="I220" s="13"/>
      <c r="J220" s="13"/>
      <c r="K220" s="13"/>
      <c r="L220" s="1"/>
    </row>
    <row r="221" spans="1:12" hidden="1">
      <c r="A221" s="5"/>
      <c r="B221" s="33"/>
      <c r="C221" s="9"/>
      <c r="D221" s="9"/>
      <c r="E221" s="10"/>
      <c r="F221" s="9"/>
      <c r="G221" s="9"/>
      <c r="H221" s="9"/>
      <c r="I221" s="13"/>
      <c r="J221" s="13"/>
      <c r="K221" s="13"/>
      <c r="L221" s="1"/>
    </row>
    <row r="222" spans="1:12" hidden="1">
      <c r="A222" s="5"/>
      <c r="B222" s="33"/>
      <c r="C222" s="9"/>
      <c r="D222" s="9"/>
      <c r="E222" s="10"/>
      <c r="F222" s="9"/>
      <c r="G222" s="9"/>
      <c r="H222" s="9"/>
      <c r="I222" s="13"/>
      <c r="J222" s="13"/>
      <c r="K222" s="13"/>
      <c r="L222" s="1"/>
    </row>
    <row r="223" spans="1:12" hidden="1">
      <c r="A223" s="5"/>
      <c r="B223" s="33"/>
      <c r="C223" s="9"/>
      <c r="D223" s="9"/>
      <c r="E223" s="10"/>
      <c r="F223" s="9"/>
      <c r="G223" s="9"/>
      <c r="H223" s="9"/>
      <c r="I223" s="13"/>
      <c r="J223" s="13"/>
      <c r="K223" s="13"/>
      <c r="L223" s="1"/>
    </row>
    <row r="224" spans="1:12" hidden="1">
      <c r="A224" s="5"/>
      <c r="B224" s="33"/>
      <c r="C224" s="9"/>
      <c r="D224" s="9"/>
      <c r="E224" s="10"/>
      <c r="F224" s="9"/>
      <c r="G224" s="9"/>
      <c r="H224" s="9"/>
      <c r="I224" s="13"/>
      <c r="J224" s="13"/>
      <c r="K224" s="13"/>
      <c r="L224" s="1"/>
    </row>
    <row r="225" spans="1:12" hidden="1">
      <c r="A225" s="5"/>
      <c r="B225" s="33"/>
      <c r="C225" s="9"/>
      <c r="D225" s="9"/>
      <c r="E225" s="10"/>
      <c r="F225" s="9"/>
      <c r="G225" s="9"/>
      <c r="H225" s="9"/>
      <c r="I225" s="13"/>
      <c r="J225" s="13"/>
      <c r="K225" s="13"/>
      <c r="L225" s="1"/>
    </row>
    <row r="226" spans="1:12" hidden="1">
      <c r="A226" s="5"/>
      <c r="B226" s="33"/>
      <c r="C226" s="9"/>
      <c r="D226" s="9"/>
      <c r="E226" s="10"/>
      <c r="F226" s="9"/>
      <c r="G226" s="9"/>
      <c r="H226" s="9"/>
      <c r="I226" s="13"/>
      <c r="J226" s="13"/>
      <c r="K226" s="13"/>
      <c r="L226" s="1"/>
    </row>
    <row r="227" spans="1:12" hidden="1">
      <c r="A227" s="5"/>
      <c r="B227" s="33"/>
      <c r="C227" s="9"/>
      <c r="D227" s="9"/>
      <c r="E227" s="10"/>
      <c r="F227" s="9"/>
      <c r="G227" s="9"/>
      <c r="H227" s="9"/>
      <c r="I227" s="13"/>
      <c r="J227" s="13"/>
      <c r="K227" s="13"/>
      <c r="L227" s="1"/>
    </row>
    <row r="228" spans="1:12" hidden="1">
      <c r="A228" s="5"/>
      <c r="B228" s="33"/>
      <c r="C228" s="9"/>
      <c r="D228" s="9"/>
      <c r="E228" s="10"/>
      <c r="F228" s="9"/>
      <c r="G228" s="9"/>
      <c r="H228" s="9"/>
      <c r="I228" s="13"/>
      <c r="J228" s="13"/>
      <c r="K228" s="13"/>
      <c r="L228" s="1"/>
    </row>
    <row r="229" spans="1:12" hidden="1">
      <c r="A229" s="5"/>
      <c r="B229" s="33"/>
      <c r="C229" s="9"/>
      <c r="D229" s="9"/>
      <c r="E229" s="10"/>
      <c r="F229" s="9"/>
      <c r="G229" s="9"/>
      <c r="H229" s="9"/>
      <c r="I229" s="13"/>
      <c r="J229" s="13"/>
      <c r="K229" s="13"/>
      <c r="L229" s="1"/>
    </row>
    <row r="230" spans="1:12" hidden="1">
      <c r="A230" s="5"/>
      <c r="B230" s="33"/>
      <c r="C230" s="9"/>
      <c r="D230" s="9"/>
      <c r="E230" s="10"/>
      <c r="F230" s="9"/>
      <c r="G230" s="9"/>
      <c r="H230" s="9"/>
      <c r="I230" s="13"/>
      <c r="J230" s="13"/>
      <c r="K230" s="13"/>
      <c r="L230" s="1"/>
    </row>
    <row r="231" spans="1:12" hidden="1">
      <c r="A231" s="5"/>
      <c r="B231" s="33"/>
      <c r="C231" s="9"/>
      <c r="D231" s="9"/>
      <c r="E231" s="10"/>
      <c r="F231" s="9"/>
      <c r="G231" s="9"/>
      <c r="H231" s="9"/>
      <c r="I231" s="13"/>
      <c r="J231" s="13"/>
      <c r="K231" s="13"/>
      <c r="L231" s="1"/>
    </row>
    <row r="232" spans="1:12" hidden="1">
      <c r="A232" s="5"/>
      <c r="B232" s="33"/>
      <c r="C232" s="9"/>
      <c r="D232" s="9"/>
      <c r="E232" s="10"/>
      <c r="F232" s="9"/>
      <c r="G232" s="9"/>
      <c r="H232" s="9"/>
      <c r="I232" s="13"/>
      <c r="J232" s="13"/>
      <c r="K232" s="13"/>
      <c r="L232" s="1"/>
    </row>
    <row r="233" spans="1:12" hidden="1">
      <c r="A233" s="5"/>
      <c r="B233" s="33"/>
      <c r="C233" s="9"/>
      <c r="D233" s="9"/>
      <c r="E233" s="10"/>
      <c r="F233" s="9"/>
      <c r="G233" s="9"/>
      <c r="H233" s="9"/>
      <c r="I233" s="13"/>
      <c r="J233" s="13"/>
      <c r="K233" s="13"/>
      <c r="L233" s="1"/>
    </row>
    <row r="234" spans="1:12" hidden="1">
      <c r="A234" s="5"/>
      <c r="B234" s="33"/>
      <c r="C234" s="9"/>
      <c r="D234" s="9"/>
      <c r="E234" s="10"/>
      <c r="F234" s="9"/>
      <c r="G234" s="9"/>
      <c r="H234" s="9"/>
      <c r="I234" s="13"/>
      <c r="J234" s="13"/>
      <c r="K234" s="13"/>
      <c r="L234" s="1"/>
    </row>
    <row r="235" spans="1:12" hidden="1">
      <c r="A235" s="5"/>
      <c r="B235" s="33"/>
      <c r="C235" s="9"/>
      <c r="D235" s="9"/>
      <c r="E235" s="10"/>
      <c r="F235" s="9"/>
      <c r="G235" s="9"/>
      <c r="H235" s="9"/>
      <c r="I235" s="13"/>
      <c r="J235" s="13"/>
      <c r="K235" s="13"/>
      <c r="L235" s="1"/>
    </row>
    <row r="236" spans="1:12" hidden="1">
      <c r="A236" s="5"/>
      <c r="B236" s="33"/>
      <c r="C236" s="9"/>
      <c r="D236" s="9"/>
      <c r="E236" s="10"/>
      <c r="F236" s="9"/>
      <c r="G236" s="9"/>
      <c r="H236" s="9"/>
      <c r="I236" s="13"/>
      <c r="J236" s="13"/>
      <c r="K236" s="13"/>
      <c r="L236" s="1"/>
    </row>
    <row r="237" spans="1:12" hidden="1">
      <c r="A237" s="5"/>
      <c r="B237" s="33"/>
      <c r="C237" s="9"/>
      <c r="D237" s="9"/>
      <c r="E237" s="10"/>
      <c r="F237" s="9"/>
      <c r="G237" s="9"/>
      <c r="H237" s="9"/>
      <c r="I237" s="13"/>
      <c r="J237" s="13"/>
      <c r="K237" s="13"/>
      <c r="L237" s="1"/>
    </row>
    <row r="238" spans="1:12" hidden="1">
      <c r="A238" s="5"/>
      <c r="B238" s="33"/>
      <c r="C238" s="9"/>
      <c r="D238" s="9"/>
      <c r="E238" s="10"/>
      <c r="F238" s="9"/>
      <c r="G238" s="9"/>
      <c r="H238" s="9"/>
      <c r="I238" s="13"/>
      <c r="J238" s="13"/>
      <c r="K238" s="13"/>
      <c r="L238" s="1"/>
    </row>
    <row r="239" spans="1:12" hidden="1">
      <c r="A239" s="5"/>
      <c r="B239" s="33"/>
      <c r="C239" s="9"/>
      <c r="D239" s="9"/>
      <c r="E239" s="10"/>
      <c r="F239" s="9"/>
      <c r="G239" s="9"/>
      <c r="H239" s="9"/>
      <c r="I239" s="13"/>
      <c r="J239" s="13"/>
      <c r="K239" s="13"/>
      <c r="L239" s="1"/>
    </row>
    <row r="240" spans="1:12" hidden="1">
      <c r="A240" s="5"/>
      <c r="B240" s="33"/>
      <c r="C240" s="9"/>
      <c r="D240" s="9"/>
      <c r="E240" s="10"/>
      <c r="F240" s="9"/>
      <c r="G240" s="9"/>
      <c r="H240" s="9"/>
      <c r="I240" s="13"/>
      <c r="J240" s="13"/>
      <c r="K240" s="13"/>
      <c r="L240" s="1"/>
    </row>
    <row r="241" spans="1:12" hidden="1">
      <c r="A241" s="5"/>
      <c r="B241" s="33"/>
      <c r="C241" s="9"/>
      <c r="D241" s="9"/>
      <c r="E241" s="10"/>
      <c r="F241" s="9"/>
      <c r="G241" s="9"/>
      <c r="H241" s="9"/>
      <c r="I241" s="13"/>
      <c r="J241" s="13"/>
      <c r="K241" s="13"/>
      <c r="L241" s="1"/>
    </row>
    <row r="242" spans="1:12" hidden="1">
      <c r="A242" s="5"/>
      <c r="B242" s="33"/>
      <c r="C242" s="9"/>
      <c r="D242" s="9"/>
      <c r="E242" s="10"/>
      <c r="F242" s="9"/>
      <c r="G242" s="9"/>
      <c r="H242" s="9"/>
      <c r="I242" s="13"/>
      <c r="J242" s="13"/>
      <c r="K242" s="13"/>
      <c r="L242" s="1"/>
    </row>
    <row r="243" spans="1:12" hidden="1">
      <c r="A243" s="5"/>
      <c r="B243" s="33"/>
      <c r="C243" s="9"/>
      <c r="D243" s="9"/>
      <c r="E243" s="10"/>
      <c r="F243" s="9"/>
      <c r="G243" s="9"/>
      <c r="H243" s="9"/>
      <c r="I243" s="13"/>
      <c r="J243" s="13"/>
      <c r="K243" s="13"/>
      <c r="L243" s="1"/>
    </row>
    <row r="244" spans="1:12" hidden="1">
      <c r="A244" s="5"/>
      <c r="B244" s="33"/>
      <c r="C244" s="9"/>
      <c r="D244" s="9"/>
      <c r="E244" s="10"/>
      <c r="F244" s="9"/>
      <c r="G244" s="9"/>
      <c r="H244" s="9"/>
      <c r="I244" s="13"/>
      <c r="J244" s="13"/>
      <c r="K244" s="13"/>
      <c r="L244" s="1"/>
    </row>
    <row r="245" spans="1:12" hidden="1">
      <c r="A245" s="5"/>
      <c r="B245" s="33"/>
      <c r="C245" s="9"/>
      <c r="D245" s="9"/>
      <c r="E245" s="10"/>
      <c r="F245" s="9"/>
      <c r="G245" s="9"/>
      <c r="H245" s="9"/>
      <c r="I245" s="13"/>
      <c r="J245" s="13"/>
      <c r="K245" s="13"/>
      <c r="L245" s="1"/>
    </row>
    <row r="246" spans="1:12" hidden="1">
      <c r="A246" s="5"/>
      <c r="B246" s="33"/>
      <c r="C246" s="9"/>
      <c r="D246" s="9"/>
      <c r="E246" s="10"/>
      <c r="F246" s="9"/>
      <c r="G246" s="9"/>
      <c r="H246" s="9"/>
      <c r="I246" s="13"/>
      <c r="J246" s="13"/>
      <c r="K246" s="13"/>
      <c r="L246" s="1"/>
    </row>
    <row r="247" spans="1:12" hidden="1">
      <c r="A247" s="5"/>
      <c r="B247" s="33"/>
      <c r="C247" s="9"/>
      <c r="D247" s="9"/>
      <c r="E247" s="10"/>
      <c r="F247" s="9"/>
      <c r="G247" s="9"/>
      <c r="H247" s="9"/>
      <c r="I247" s="13"/>
      <c r="J247" s="13"/>
      <c r="K247" s="13"/>
      <c r="L247" s="1"/>
    </row>
    <row r="248" spans="1:12" hidden="1">
      <c r="A248" s="5"/>
      <c r="B248" s="33"/>
      <c r="C248" s="9"/>
      <c r="D248" s="9"/>
      <c r="E248" s="10"/>
      <c r="F248" s="9"/>
      <c r="G248" s="9"/>
      <c r="H248" s="9"/>
      <c r="I248" s="13"/>
      <c r="J248" s="13"/>
      <c r="K248" s="13"/>
      <c r="L248" s="1"/>
    </row>
    <row r="249" spans="1:12" hidden="1">
      <c r="A249" s="5"/>
      <c r="B249" s="33"/>
      <c r="C249" s="9"/>
      <c r="D249" s="9"/>
      <c r="E249" s="10"/>
      <c r="F249" s="9"/>
      <c r="G249" s="9"/>
      <c r="H249" s="9"/>
      <c r="I249" s="13"/>
      <c r="J249" s="13"/>
      <c r="K249" s="13"/>
      <c r="L249" s="1"/>
    </row>
    <row r="250" spans="1:12" hidden="1">
      <c r="A250" s="5"/>
      <c r="B250" s="33"/>
      <c r="C250" s="9"/>
      <c r="D250" s="9"/>
      <c r="E250" s="10"/>
      <c r="F250" s="9"/>
      <c r="G250" s="9"/>
      <c r="H250" s="9"/>
      <c r="I250" s="13"/>
      <c r="J250" s="13"/>
      <c r="K250" s="13"/>
      <c r="L250" s="1"/>
    </row>
    <row r="251" spans="1:12" hidden="1">
      <c r="A251" s="5"/>
      <c r="B251" s="33"/>
      <c r="C251" s="9"/>
      <c r="D251" s="9"/>
      <c r="E251" s="10"/>
      <c r="F251" s="9"/>
      <c r="G251" s="9"/>
      <c r="H251" s="9"/>
      <c r="I251" s="13"/>
      <c r="J251" s="13"/>
      <c r="K251" s="13"/>
      <c r="L251" s="1"/>
    </row>
    <row r="252" spans="1:12" hidden="1">
      <c r="A252" s="5"/>
      <c r="B252" s="33"/>
      <c r="C252" s="9"/>
      <c r="D252" s="9"/>
      <c r="E252" s="10"/>
      <c r="F252" s="9"/>
      <c r="G252" s="9"/>
      <c r="H252" s="9"/>
      <c r="I252" s="13"/>
      <c r="J252" s="13"/>
      <c r="K252" s="13"/>
      <c r="L252" s="1"/>
    </row>
    <row r="253" spans="1:12" hidden="1">
      <c r="A253" s="5"/>
      <c r="B253" s="33"/>
      <c r="C253" s="9"/>
      <c r="D253" s="9"/>
      <c r="E253" s="10"/>
      <c r="F253" s="9"/>
      <c r="G253" s="9"/>
      <c r="H253" s="9"/>
      <c r="I253" s="13"/>
      <c r="J253" s="13"/>
      <c r="K253" s="13"/>
      <c r="L253" s="1"/>
    </row>
    <row r="254" spans="1:12" hidden="1">
      <c r="A254" s="5"/>
      <c r="B254" s="33"/>
      <c r="C254" s="9"/>
      <c r="D254" s="9"/>
      <c r="E254" s="10"/>
      <c r="F254" s="9"/>
      <c r="G254" s="9"/>
      <c r="H254" s="9"/>
      <c r="I254" s="13"/>
      <c r="J254" s="13"/>
      <c r="K254" s="13"/>
      <c r="L254" s="1"/>
    </row>
    <row r="255" spans="1:12" hidden="1">
      <c r="A255" s="5"/>
      <c r="B255" s="33"/>
      <c r="C255" s="9"/>
      <c r="D255" s="9"/>
      <c r="E255" s="10"/>
      <c r="F255" s="9"/>
      <c r="G255" s="9"/>
      <c r="H255" s="9"/>
      <c r="I255" s="13"/>
      <c r="J255" s="13"/>
      <c r="K255" s="13"/>
      <c r="L255" s="1"/>
    </row>
    <row r="256" spans="1:12" hidden="1">
      <c r="A256" s="5"/>
      <c r="B256" s="33"/>
      <c r="C256" s="9"/>
      <c r="D256" s="9"/>
      <c r="E256" s="10"/>
      <c r="F256" s="9"/>
      <c r="G256" s="9"/>
      <c r="H256" s="9"/>
      <c r="I256" s="13"/>
      <c r="J256" s="13"/>
      <c r="K256" s="13"/>
      <c r="L256" s="1"/>
    </row>
    <row r="257" spans="1:12" hidden="1">
      <c r="A257" s="5"/>
      <c r="B257" s="33"/>
      <c r="C257" s="9"/>
      <c r="D257" s="9"/>
      <c r="E257" s="10"/>
      <c r="F257" s="9"/>
      <c r="G257" s="9"/>
      <c r="H257" s="9"/>
      <c r="I257" s="13"/>
      <c r="J257" s="13"/>
      <c r="K257" s="13"/>
      <c r="L257" s="1"/>
    </row>
    <row r="258" spans="1:12" hidden="1">
      <c r="A258" s="5"/>
      <c r="B258" s="33"/>
      <c r="C258" s="9"/>
      <c r="D258" s="9"/>
      <c r="E258" s="10"/>
      <c r="F258" s="9"/>
      <c r="G258" s="9"/>
      <c r="H258" s="9"/>
      <c r="I258" s="13"/>
      <c r="J258" s="13"/>
      <c r="K258" s="13"/>
      <c r="L258" s="1"/>
    </row>
    <row r="259" spans="1:12" hidden="1">
      <c r="A259" s="5"/>
      <c r="B259" s="33"/>
      <c r="C259" s="9"/>
      <c r="D259" s="9"/>
      <c r="E259" s="10"/>
      <c r="F259" s="9"/>
      <c r="G259" s="9"/>
      <c r="H259" s="9"/>
      <c r="I259" s="13"/>
      <c r="J259" s="13"/>
      <c r="K259" s="13"/>
      <c r="L259" s="1"/>
    </row>
    <row r="260" spans="1:12" hidden="1">
      <c r="A260" s="5"/>
      <c r="B260" s="33"/>
      <c r="C260" s="9"/>
      <c r="D260" s="9"/>
      <c r="E260" s="10"/>
      <c r="F260" s="9"/>
      <c r="G260" s="9"/>
      <c r="H260" s="9"/>
      <c r="I260" s="13"/>
      <c r="J260" s="13"/>
      <c r="K260" s="13"/>
      <c r="L260" s="1"/>
    </row>
    <row r="261" spans="1:12" hidden="1">
      <c r="A261" s="5"/>
      <c r="B261" s="33"/>
      <c r="C261" s="9"/>
      <c r="D261" s="9"/>
      <c r="E261" s="10"/>
      <c r="F261" s="9"/>
      <c r="G261" s="9"/>
      <c r="H261" s="9"/>
      <c r="I261" s="13"/>
      <c r="J261" s="13"/>
      <c r="K261" s="13"/>
      <c r="L261" s="1"/>
    </row>
    <row r="262" spans="1:12" hidden="1">
      <c r="A262" s="5"/>
      <c r="B262" s="33"/>
      <c r="C262" s="9"/>
      <c r="D262" s="9"/>
      <c r="E262" s="10"/>
      <c r="F262" s="9"/>
      <c r="G262" s="9"/>
      <c r="H262" s="9"/>
      <c r="I262" s="13"/>
      <c r="J262" s="13"/>
      <c r="K262" s="13"/>
      <c r="L262" s="1"/>
    </row>
    <row r="263" spans="1:12" hidden="1">
      <c r="A263" s="5"/>
      <c r="B263" s="33"/>
      <c r="C263" s="9"/>
      <c r="D263" s="9"/>
      <c r="E263" s="10"/>
      <c r="F263" s="9"/>
      <c r="G263" s="9"/>
      <c r="H263" s="9"/>
      <c r="I263" s="13"/>
      <c r="J263" s="13"/>
      <c r="K263" s="13"/>
      <c r="L263" s="1"/>
    </row>
    <row r="264" spans="1:12" hidden="1">
      <c r="A264" s="5"/>
      <c r="B264" s="33"/>
      <c r="C264" s="9"/>
      <c r="D264" s="9"/>
      <c r="E264" s="10"/>
      <c r="F264" s="9"/>
      <c r="G264" s="9"/>
      <c r="H264" s="9"/>
      <c r="I264" s="13"/>
      <c r="J264" s="13"/>
      <c r="K264" s="13"/>
      <c r="L264" s="1"/>
    </row>
    <row r="265" spans="1:12" hidden="1">
      <c r="A265" s="5"/>
      <c r="B265" s="33"/>
      <c r="C265" s="9"/>
      <c r="D265" s="9"/>
      <c r="E265" s="10"/>
      <c r="F265" s="9"/>
      <c r="G265" s="9"/>
      <c r="H265" s="9"/>
      <c r="I265" s="13"/>
      <c r="J265" s="13"/>
      <c r="K265" s="13"/>
      <c r="L265" s="1"/>
    </row>
    <row r="266" spans="1:12" hidden="1">
      <c r="A266" s="5"/>
      <c r="B266" s="33"/>
      <c r="C266" s="9"/>
      <c r="D266" s="9"/>
      <c r="E266" s="10"/>
      <c r="F266" s="9"/>
      <c r="G266" s="9"/>
      <c r="H266" s="9"/>
      <c r="I266" s="13"/>
      <c r="J266" s="13"/>
      <c r="K266" s="13"/>
      <c r="L266" s="1"/>
    </row>
    <row r="267" spans="1:12" hidden="1">
      <c r="A267" s="5"/>
      <c r="B267" s="33"/>
      <c r="C267" s="9"/>
      <c r="D267" s="9"/>
      <c r="E267" s="10"/>
      <c r="F267" s="9"/>
      <c r="G267" s="9"/>
      <c r="H267" s="9"/>
      <c r="I267" s="13"/>
      <c r="J267" s="13"/>
      <c r="K267" s="13"/>
      <c r="L267" s="1"/>
    </row>
    <row r="268" spans="1:12" hidden="1">
      <c r="A268" s="5"/>
      <c r="B268" s="33"/>
      <c r="C268" s="9"/>
      <c r="D268" s="9"/>
      <c r="E268" s="10"/>
      <c r="F268" s="9"/>
      <c r="G268" s="9"/>
      <c r="H268" s="9"/>
      <c r="I268" s="13"/>
      <c r="J268" s="13"/>
      <c r="K268" s="13"/>
      <c r="L268" s="1"/>
    </row>
    <row r="269" spans="1:12" hidden="1">
      <c r="A269" s="5"/>
      <c r="B269" s="33"/>
      <c r="C269" s="9"/>
      <c r="D269" s="9"/>
      <c r="E269" s="10"/>
      <c r="F269" s="9"/>
      <c r="G269" s="9"/>
      <c r="H269" s="9"/>
      <c r="I269" s="13"/>
      <c r="J269" s="13"/>
      <c r="K269" s="13"/>
      <c r="L269" s="1"/>
    </row>
    <row r="270" spans="1:12" hidden="1">
      <c r="A270" s="5"/>
      <c r="B270" s="33"/>
      <c r="C270" s="9"/>
      <c r="D270" s="9"/>
      <c r="E270" s="10"/>
      <c r="F270" s="9"/>
      <c r="G270" s="9"/>
      <c r="H270" s="9"/>
      <c r="I270" s="13"/>
      <c r="J270" s="13"/>
      <c r="K270" s="13"/>
      <c r="L270" s="1"/>
    </row>
    <row r="271" spans="1:12" hidden="1">
      <c r="A271" s="5"/>
      <c r="B271" s="33"/>
      <c r="C271" s="9"/>
      <c r="D271" s="9"/>
      <c r="E271" s="10"/>
      <c r="F271" s="9"/>
      <c r="G271" s="9"/>
      <c r="H271" s="9"/>
      <c r="I271" s="13"/>
      <c r="J271" s="13"/>
      <c r="K271" s="13"/>
      <c r="L271" s="1"/>
    </row>
    <row r="272" spans="1:12" hidden="1">
      <c r="A272" s="5"/>
      <c r="B272" s="33"/>
      <c r="C272" s="9"/>
      <c r="D272" s="9"/>
      <c r="E272" s="10"/>
      <c r="F272" s="9"/>
      <c r="G272" s="9"/>
      <c r="H272" s="9"/>
      <c r="I272" s="13"/>
      <c r="J272" s="13"/>
      <c r="K272" s="13"/>
      <c r="L272" s="1"/>
    </row>
    <row r="273" spans="1:12" hidden="1">
      <c r="A273" s="5"/>
      <c r="B273" s="33"/>
      <c r="C273" s="9"/>
      <c r="D273" s="9"/>
      <c r="E273" s="10"/>
      <c r="F273" s="9"/>
      <c r="G273" s="9"/>
      <c r="H273" s="9"/>
      <c r="I273" s="13"/>
      <c r="J273" s="13"/>
      <c r="K273" s="13"/>
      <c r="L273" s="1"/>
    </row>
    <row r="274" spans="1:12" hidden="1">
      <c r="A274" s="5"/>
      <c r="B274" s="33"/>
      <c r="C274" s="9"/>
      <c r="D274" s="9"/>
      <c r="E274" s="10"/>
      <c r="F274" s="9"/>
      <c r="G274" s="9"/>
      <c r="H274" s="9"/>
      <c r="I274" s="13"/>
      <c r="J274" s="13"/>
      <c r="K274" s="13"/>
      <c r="L274" s="1"/>
    </row>
    <row r="275" spans="1:12" hidden="1">
      <c r="A275" s="5"/>
      <c r="B275" s="33"/>
      <c r="C275" s="9"/>
      <c r="D275" s="9"/>
      <c r="E275" s="10"/>
      <c r="F275" s="9"/>
      <c r="G275" s="9"/>
      <c r="H275" s="9"/>
      <c r="I275" s="13"/>
      <c r="J275" s="13"/>
      <c r="K275" s="13"/>
      <c r="L275" s="1"/>
    </row>
    <row r="276" spans="1:12" hidden="1">
      <c r="A276" s="5"/>
      <c r="B276" s="33"/>
      <c r="C276" s="9"/>
      <c r="D276" s="9"/>
      <c r="E276" s="10"/>
      <c r="F276" s="9"/>
      <c r="G276" s="9"/>
      <c r="H276" s="9"/>
      <c r="I276" s="13"/>
      <c r="J276" s="13"/>
      <c r="K276" s="13"/>
      <c r="L276" s="1"/>
    </row>
    <row r="277" spans="1:12" hidden="1">
      <c r="A277" s="5"/>
      <c r="B277" s="33"/>
      <c r="C277" s="9"/>
      <c r="D277" s="9"/>
      <c r="E277" s="10"/>
      <c r="F277" s="9"/>
      <c r="G277" s="9"/>
      <c r="H277" s="9"/>
      <c r="I277" s="13"/>
      <c r="J277" s="13"/>
      <c r="K277" s="13"/>
      <c r="L277" s="1"/>
    </row>
    <row r="278" spans="1:12" hidden="1">
      <c r="A278" s="5"/>
      <c r="B278" s="33"/>
      <c r="C278" s="9"/>
      <c r="D278" s="9"/>
      <c r="E278" s="10"/>
      <c r="F278" s="9"/>
      <c r="G278" s="9"/>
      <c r="H278" s="9"/>
      <c r="I278" s="13"/>
      <c r="J278" s="13"/>
      <c r="K278" s="13"/>
      <c r="L278" s="1"/>
    </row>
    <row r="279" spans="1:12" hidden="1">
      <c r="A279" s="5"/>
      <c r="B279" s="33"/>
      <c r="C279" s="9"/>
      <c r="D279" s="9"/>
      <c r="E279" s="10"/>
      <c r="F279" s="9"/>
      <c r="G279" s="9"/>
      <c r="H279" s="9"/>
      <c r="I279" s="13"/>
      <c r="J279" s="13"/>
      <c r="K279" s="13"/>
      <c r="L279" s="1"/>
    </row>
    <row r="280" spans="1:12" hidden="1">
      <c r="A280" s="5"/>
      <c r="B280" s="33"/>
      <c r="C280" s="9"/>
      <c r="D280" s="9"/>
      <c r="E280" s="10"/>
      <c r="F280" s="9"/>
      <c r="G280" s="9"/>
      <c r="H280" s="9"/>
      <c r="I280" s="13"/>
      <c r="J280" s="13"/>
      <c r="K280" s="13"/>
      <c r="L280" s="1"/>
    </row>
    <row r="281" spans="1:12" hidden="1">
      <c r="A281" s="5"/>
      <c r="B281" s="33"/>
      <c r="C281" s="9"/>
      <c r="D281" s="9"/>
      <c r="E281" s="10"/>
      <c r="F281" s="9"/>
      <c r="G281" s="9"/>
      <c r="H281" s="9"/>
      <c r="I281" s="13"/>
      <c r="J281" s="13"/>
      <c r="K281" s="13"/>
      <c r="L281" s="1"/>
    </row>
    <row r="282" spans="1:12" hidden="1">
      <c r="A282" s="5"/>
      <c r="B282" s="33"/>
      <c r="C282" s="9"/>
      <c r="D282" s="9"/>
      <c r="E282" s="10"/>
      <c r="F282" s="9"/>
      <c r="G282" s="9"/>
      <c r="H282" s="9"/>
      <c r="I282" s="13"/>
      <c r="J282" s="13"/>
      <c r="K282" s="13"/>
      <c r="L282" s="1"/>
    </row>
    <row r="283" spans="1:12" hidden="1">
      <c r="A283" s="5" t="s">
        <v>1</v>
      </c>
      <c r="B283" s="33">
        <f t="shared" ref="B283:B285" si="3">MONTH(E283)</f>
        <v>7</v>
      </c>
      <c r="C283" s="59" t="s">
        <v>225</v>
      </c>
      <c r="E283" s="58">
        <v>45854</v>
      </c>
      <c r="F283" s="59" t="s">
        <v>173</v>
      </c>
      <c r="G283" s="59" t="s">
        <v>139</v>
      </c>
      <c r="H283" s="59" t="s">
        <v>229</v>
      </c>
      <c r="K283" s="60">
        <v>-561144</v>
      </c>
    </row>
    <row r="284" spans="1:12" hidden="1">
      <c r="A284" s="5" t="s">
        <v>1</v>
      </c>
      <c r="B284" s="33">
        <f t="shared" si="3"/>
        <v>7</v>
      </c>
      <c r="C284" s="59" t="s">
        <v>226</v>
      </c>
      <c r="E284" s="58">
        <v>45859</v>
      </c>
      <c r="F284" s="59" t="s">
        <v>228</v>
      </c>
      <c r="G284" s="59" t="s">
        <v>138</v>
      </c>
      <c r="H284" s="59" t="s">
        <v>186</v>
      </c>
      <c r="K284" s="60">
        <v>-280323</v>
      </c>
    </row>
    <row r="285" spans="1:12" hidden="1">
      <c r="A285" s="5" t="s">
        <v>1</v>
      </c>
      <c r="B285" s="33">
        <f t="shared" si="3"/>
        <v>7</v>
      </c>
      <c r="C285" s="59" t="s">
        <v>227</v>
      </c>
      <c r="E285" s="58">
        <v>45861</v>
      </c>
      <c r="F285" s="59" t="s">
        <v>129</v>
      </c>
      <c r="G285" s="59" t="s">
        <v>130</v>
      </c>
      <c r="H285" s="59" t="s">
        <v>175</v>
      </c>
      <c r="K285" s="60">
        <v>-689735</v>
      </c>
    </row>
  </sheetData>
  <autoFilter ref="A1:L285" xr:uid="{00000000-0001-0000-0100-000000000000}">
    <filterColumn colId="0">
      <filters>
        <filter val="TRA"/>
      </filters>
    </filterColumn>
    <filterColumn colId="1">
      <filters>
        <filter val="9"/>
      </filters>
    </filterColumn>
  </autoFilter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 </vt:lpstr>
      <vt:lpstr>Chi tiết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2025-08-30T04:24:15Z</cp:lastPrinted>
  <dcterms:created xsi:type="dcterms:W3CDTF">2015-06-05T18:17:00Z</dcterms:created>
  <dcterms:modified xsi:type="dcterms:W3CDTF">2025-11-04T07:58:41Z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1033-11.2.0.9052</vt:lpwstr>
  </property>
</Properties>
</file>