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ENDO\"/>
    </mc:Choice>
  </mc:AlternateContent>
  <xr:revisionPtr revIDLastSave="0" documentId="13_ncr:1_{FEBFD16C-C530-4477-BF2F-91C1F6DE33D9}" xr6:coauthVersionLast="47" xr6:coauthVersionMax="47" xr10:uidLastSave="{00000000-0000-0000-0000-000000000000}"/>
  <bookViews>
    <workbookView xWindow="-120" yWindow="-120" windowWidth="24240" windowHeight="13020" tabRatio="601" activeTab="1" xr2:uid="{00000000-000D-0000-FFFF-FFFF00000000}"/>
  </bookViews>
  <sheets>
    <sheet name="đối soát CN" sheetId="75" r:id="rId1"/>
    <sheet name="công nợ" sheetId="76" r:id="rId2"/>
    <sheet name="00000000" sheetId="25" state="veryHidden" r:id="rId3"/>
    <sheet name="10000000" sheetId="26" state="veryHidden" r:id="rId4"/>
    <sheet name="20000000" sheetId="27" state="veryHidden" r:id="rId5"/>
  </sheets>
  <definedNames>
    <definedName name="_Fill" localSheetId="0" hidden="1">#REF!</definedName>
    <definedName name="_Fill" hidden="1">#REF!</definedName>
    <definedName name="_xlnm._FilterDatabase" localSheetId="0" hidden="1">'đối soát CN'!$A$4:$N$20</definedName>
    <definedName name="_xlnm.Print_Titles">#N/A</definedName>
    <definedName name="TaxTV">10%</definedName>
    <definedName name="TaxXL">5%</definedName>
  </definedNames>
  <calcPr calcId="191029"/>
</workbook>
</file>

<file path=xl/calcChain.xml><?xml version="1.0" encoding="utf-8"?>
<calcChain xmlns="http://schemas.openxmlformats.org/spreadsheetml/2006/main">
  <c r="J6" i="76" l="1"/>
  <c r="I7" i="76"/>
  <c r="I5" i="76"/>
  <c r="A6" i="75"/>
  <c r="A7" i="75"/>
  <c r="A8" i="75"/>
  <c r="A9" i="75"/>
  <c r="A10" i="75"/>
  <c r="A11" i="75"/>
  <c r="A12" i="75"/>
  <c r="A5" i="75"/>
  <c r="I6" i="76"/>
  <c r="H12" i="75" l="1"/>
  <c r="H11" i="75"/>
  <c r="J11" i="75" s="1"/>
  <c r="H10" i="75"/>
  <c r="J10" i="75" s="1"/>
  <c r="H9" i="75"/>
  <c r="H5" i="75"/>
  <c r="J5" i="75" s="1"/>
  <c r="H6" i="75"/>
  <c r="J6" i="75" s="1"/>
  <c r="K6" i="75" s="1"/>
  <c r="H7" i="75"/>
  <c r="J7" i="75" s="1"/>
  <c r="K7" i="75" s="1"/>
  <c r="H8" i="75"/>
  <c r="J8" i="75" s="1"/>
  <c r="K8" i="75" s="1"/>
  <c r="J9" i="75" l="1"/>
  <c r="K9" i="75" s="1"/>
  <c r="K10" i="75"/>
  <c r="K11" i="75"/>
  <c r="H17" i="75"/>
  <c r="J12" i="75"/>
  <c r="K12" i="75" s="1"/>
  <c r="K5" i="75"/>
  <c r="K17" i="75" l="1"/>
</calcChain>
</file>

<file path=xl/sharedStrings.xml><?xml version="1.0" encoding="utf-8"?>
<sst xmlns="http://schemas.openxmlformats.org/spreadsheetml/2006/main" count="61" uniqueCount="44">
  <si>
    <t>STT</t>
  </si>
  <si>
    <t>Đơn vị</t>
  </si>
  <si>
    <t>Ghi chú:</t>
  </si>
  <si>
    <t>Ngày Giao hàng</t>
  </si>
  <si>
    <t>VAT</t>
  </si>
  <si>
    <t>Đơn giá  chưa VAT( VNĐ )</t>
  </si>
  <si>
    <t>Thành tiền đã bao gồm VAT ( VNĐ )</t>
  </si>
  <si>
    <t>Số lượng</t>
  </si>
  <si>
    <t>Thành tiền ( chưa VAT)</t>
  </si>
  <si>
    <t>Thành tiền Thuế</t>
  </si>
  <si>
    <t>Tổng</t>
  </si>
  <si>
    <t>Mã SP</t>
  </si>
  <si>
    <t>Tên hàng hóa (Khớp với ký tự tên trên file báo giá)</t>
  </si>
  <si>
    <t>CGM300</t>
  </si>
  <si>
    <t>Chân giò heo muối 300g</t>
  </si>
  <si>
    <t>Túi</t>
  </si>
  <si>
    <t>TH200</t>
  </si>
  <si>
    <t>Tai heo muối 200g</t>
  </si>
  <si>
    <t>GXD500</t>
  </si>
  <si>
    <t>Gà xì dầu 500g</t>
  </si>
  <si>
    <t>GSG250</t>
  </si>
  <si>
    <t>Giò sụn gà 250g</t>
  </si>
  <si>
    <t>ĐỐI SOÁT CÔNG NỢ TỪ NGÀY 01/12/2025 TỚI NGÀY 31/12/2025</t>
  </si>
  <si>
    <t xml:space="preserve">Đã có ck cố định 8% trên giá </t>
  </si>
  <si>
    <t>DANH SÁCH BÁN HÀNG</t>
  </si>
  <si>
    <t>Ngày chứng từ</t>
  </si>
  <si>
    <t>Số chứng từ</t>
  </si>
  <si>
    <t>Số hóa đơn</t>
  </si>
  <si>
    <t>Mã khách hàng</t>
  </si>
  <si>
    <t>Khách hàng</t>
  </si>
  <si>
    <t>Diễn giải</t>
  </si>
  <si>
    <t>Tổng tiền hàng</t>
  </si>
  <si>
    <t>Tiền thuế GTGT</t>
  </si>
  <si>
    <t>Tổng tiền thanh toán</t>
  </si>
  <si>
    <t>BH2373752</t>
  </si>
  <si>
    <t>SENDO-HNI-DAH-SFN</t>
  </si>
  <si>
    <t>SEN DO</t>
  </si>
  <si>
    <t>Bán hàng SEN DO</t>
  </si>
  <si>
    <t>BH2372795</t>
  </si>
  <si>
    <t>00088218</t>
  </si>
  <si>
    <t>Bán hàng SEN DO , THANH TOÁN CUỐI THÁNG, CK 8% CỐ ĐỊNH</t>
  </si>
  <si>
    <t>CỘNG</t>
  </si>
  <si>
    <t>CHIẾT KHẤU DOANH SỐ BÁN HÀNG 2%</t>
  </si>
  <si>
    <t>TỔNG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</si>
</sst>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d_-;\-* #,##0.00\ _d_-;_-* &quot;-&quot;??\ _d_-;_-@_-"/>
    <numFmt numFmtId="165" formatCode="General_)"/>
    <numFmt numFmtId="166" formatCode="_-* #,##0\ _d_-;\-* #,##0\ _d_-;_-* &quot;-&quot;??\ _d_-;_-@_-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_ * #,##0.00_)_d_ ;_ * \(#,##0.00\)_d_ ;_ * &quot;-&quot;??_)_d_ ;_ @_ "/>
  </numFmts>
  <fonts count="47">
    <font>
      <sz val="12"/>
      <name val="VNTime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0"/>
      <name val="VnArial"/>
    </font>
    <font>
      <b/>
      <sz val="10"/>
      <color indexed="10"/>
      <name val=".VnArialH"/>
      <family val="2"/>
    </font>
    <font>
      <sz val="10"/>
      <name val=".VnArial"/>
      <family val="2"/>
    </font>
    <font>
      <b/>
      <sz val="10"/>
      <name val=".VnArialH"/>
      <family val="2"/>
    </font>
    <font>
      <sz val="12"/>
      <name val="VNTime"/>
      <family val="2"/>
    </font>
    <font>
      <sz val="11"/>
      <name val=".VnArial"/>
      <family val="2"/>
    </font>
    <font>
      <b/>
      <sz val="11"/>
      <color indexed="10"/>
      <name val=".VnArialH"/>
      <family val="2"/>
    </font>
    <font>
      <sz val="12"/>
      <name val=".VnTime"/>
      <family val="2"/>
    </font>
    <font>
      <b/>
      <sz val="11"/>
      <color indexed="10"/>
      <name val=".VnTimeH"/>
      <family val="2"/>
    </font>
    <font>
      <b/>
      <sz val="12"/>
      <name val=".VnTime"/>
      <family val="2"/>
    </font>
    <font>
      <b/>
      <sz val="12"/>
      <color indexed="10"/>
      <name val=".VnTime"/>
      <family val="2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i/>
      <sz val="12"/>
      <color rgb="FF0944FF"/>
      <name val="Times New Roman"/>
      <family val="1"/>
    </font>
    <font>
      <b/>
      <i/>
      <u/>
      <sz val="12"/>
      <color rgb="FF0944FF"/>
      <name val="Times New Roman"/>
      <family val="1"/>
    </font>
    <font>
      <b/>
      <sz val="12"/>
      <color rgb="FF00B050"/>
      <name val="Times New Roman"/>
      <family val="1"/>
    </font>
    <font>
      <b/>
      <sz val="11"/>
      <name val="Cambria"/>
      <family val="1"/>
      <charset val="163"/>
      <scheme val="major"/>
    </font>
    <font>
      <b/>
      <sz val="11"/>
      <color theme="1"/>
      <name val="Times New Roman"/>
      <family val="1"/>
    </font>
    <font>
      <sz val="10"/>
      <color indexed="10"/>
      <name val="Times New Roman"/>
      <family val="1"/>
    </font>
    <font>
      <sz val="12"/>
      <name val="VNTime"/>
    </font>
    <font>
      <b/>
      <sz val="10"/>
      <name val="Arial"/>
      <family val="2"/>
      <charset val="163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165" fontId="0" fillId="0" borderId="0"/>
    <xf numFmtId="164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2" fontId="16" fillId="0" borderId="1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3" fillId="0" borderId="2" applyNumberFormat="0" applyFont="0" applyFill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7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/>
    <xf numFmtId="0" fontId="3" fillId="0" borderId="0"/>
    <xf numFmtId="9" fontId="22" fillId="0" borderId="0" applyFont="0" applyFill="0" applyBorder="0" applyAlignment="0" applyProtection="0"/>
    <xf numFmtId="0" fontId="1" fillId="0" borderId="0"/>
  </cellStyleXfs>
  <cellXfs count="90">
    <xf numFmtId="165" fontId="0" fillId="0" borderId="0" xfId="0"/>
    <xf numFmtId="0" fontId="3" fillId="0" borderId="0" xfId="29"/>
    <xf numFmtId="0" fontId="0" fillId="0" borderId="0" xfId="0" applyNumberFormat="1" applyProtection="1">
      <protection locked="0"/>
    </xf>
    <xf numFmtId="0" fontId="0" fillId="0" borderId="0" xfId="0" applyNumberFormat="1" applyProtection="1">
      <protection hidden="1"/>
    </xf>
    <xf numFmtId="165" fontId="0" fillId="2" borderId="0" xfId="0" applyFill="1"/>
    <xf numFmtId="165" fontId="0" fillId="2" borderId="0" xfId="0" applyFill="1" applyAlignment="1">
      <alignment vertical="center"/>
    </xf>
    <xf numFmtId="165" fontId="20" fillId="2" borderId="0" xfId="0" applyFont="1" applyFill="1" applyAlignment="1">
      <alignment vertical="center"/>
    </xf>
    <xf numFmtId="165" fontId="21" fillId="2" borderId="0" xfId="0" applyFont="1" applyFill="1" applyAlignment="1">
      <alignment vertical="center"/>
    </xf>
    <xf numFmtId="165" fontId="19" fillId="2" borderId="0" xfId="0" applyFont="1" applyFill="1" applyAlignment="1">
      <alignment vertical="center"/>
    </xf>
    <xf numFmtId="166" fontId="22" fillId="2" borderId="0" xfId="1" applyNumberFormat="1" applyFont="1" applyFill="1"/>
    <xf numFmtId="165" fontId="25" fillId="2" borderId="0" xfId="0" applyFont="1" applyFill="1" applyAlignment="1">
      <alignment vertical="center"/>
    </xf>
    <xf numFmtId="165" fontId="25" fillId="2" borderId="0" xfId="0" applyFont="1" applyFill="1" applyAlignment="1">
      <alignment horizontal="center" vertical="center"/>
    </xf>
    <xf numFmtId="166" fontId="25" fillId="2" borderId="0" xfId="1" applyNumberFormat="1" applyFont="1" applyFill="1" applyBorder="1" applyAlignment="1">
      <alignment horizontal="center" vertical="center"/>
    </xf>
    <xf numFmtId="165" fontId="25" fillId="2" borderId="0" xfId="0" applyFont="1" applyFill="1" applyAlignment="1">
      <alignment horizontal="left" vertical="center"/>
    </xf>
    <xf numFmtId="165" fontId="22" fillId="2" borderId="0" xfId="0" applyFont="1" applyFill="1" applyAlignment="1">
      <alignment vertical="center"/>
    </xf>
    <xf numFmtId="165" fontId="36" fillId="2" borderId="0" xfId="0" applyFont="1" applyFill="1" applyAlignment="1">
      <alignment horizontal="left" vertical="center"/>
    </xf>
    <xf numFmtId="166" fontId="0" fillId="2" borderId="0" xfId="1" applyNumberFormat="1" applyFont="1" applyFill="1"/>
    <xf numFmtId="166" fontId="0" fillId="2" borderId="0" xfId="1" applyNumberFormat="1" applyFont="1" applyFill="1" applyAlignment="1">
      <alignment vertical="center"/>
    </xf>
    <xf numFmtId="166" fontId="21" fillId="2" borderId="0" xfId="1" applyNumberFormat="1" applyFont="1" applyFill="1" applyAlignment="1">
      <alignment vertical="center"/>
    </xf>
    <xf numFmtId="166" fontId="22" fillId="2" borderId="0" xfId="1" applyNumberFormat="1" applyFont="1" applyFill="1" applyAlignment="1">
      <alignment vertical="center"/>
    </xf>
    <xf numFmtId="166" fontId="25" fillId="2" borderId="0" xfId="1" applyNumberFormat="1" applyFont="1" applyFill="1" applyBorder="1"/>
    <xf numFmtId="165" fontId="0" fillId="2" borderId="0" xfId="0" applyFill="1" applyAlignment="1">
      <alignment horizontal="left"/>
    </xf>
    <xf numFmtId="165" fontId="28" fillId="2" borderId="0" xfId="0" applyFont="1" applyFill="1" applyAlignment="1">
      <alignment horizontal="left" vertical="center"/>
    </xf>
    <xf numFmtId="165" fontId="33" fillId="2" borderId="0" xfId="0" applyFont="1" applyFill="1" applyAlignment="1">
      <alignment horizontal="left" vertical="center"/>
    </xf>
    <xf numFmtId="165" fontId="24" fillId="2" borderId="0" xfId="0" applyFont="1" applyFill="1" applyAlignment="1">
      <alignment horizontal="left" vertical="center"/>
    </xf>
    <xf numFmtId="165" fontId="21" fillId="2" borderId="0" xfId="0" applyFont="1" applyFill="1" applyAlignment="1">
      <alignment horizontal="left" vertical="center"/>
    </xf>
    <xf numFmtId="165" fontId="20" fillId="2" borderId="0" xfId="0" applyFont="1" applyFill="1" applyAlignment="1">
      <alignment horizontal="left" vertical="center"/>
    </xf>
    <xf numFmtId="166" fontId="41" fillId="2" borderId="3" xfId="1" applyNumberFormat="1" applyFont="1" applyFill="1" applyBorder="1" applyAlignment="1">
      <alignment horizontal="center" vertical="center"/>
    </xf>
    <xf numFmtId="165" fontId="30" fillId="2" borderId="3" xfId="0" applyFont="1" applyFill="1" applyBorder="1" applyAlignment="1">
      <alignment horizontal="center" vertical="center" wrapText="1"/>
    </xf>
    <xf numFmtId="9" fontId="0" fillId="2" borderId="0" xfId="30" applyFont="1" applyFill="1"/>
    <xf numFmtId="9" fontId="0" fillId="2" borderId="0" xfId="30" applyFont="1" applyFill="1" applyAlignment="1">
      <alignment vertical="center"/>
    </xf>
    <xf numFmtId="9" fontId="21" fillId="2" borderId="0" xfId="30" applyFont="1" applyFill="1" applyAlignment="1">
      <alignment vertical="center"/>
    </xf>
    <xf numFmtId="9" fontId="22" fillId="2" borderId="0" xfId="30" applyFont="1" applyFill="1" applyAlignment="1">
      <alignment vertical="center"/>
    </xf>
    <xf numFmtId="14" fontId="0" fillId="2" borderId="0" xfId="0" applyNumberFormat="1" applyFill="1"/>
    <xf numFmtId="14" fontId="0" fillId="2" borderId="0" xfId="0" applyNumberFormat="1" applyFill="1" applyAlignment="1">
      <alignment vertical="center"/>
    </xf>
    <xf numFmtId="14" fontId="21" fillId="2" borderId="0" xfId="0" applyNumberFormat="1" applyFont="1" applyFill="1" applyAlignment="1">
      <alignment vertical="center"/>
    </xf>
    <xf numFmtId="14" fontId="22" fillId="2" borderId="0" xfId="0" applyNumberFormat="1" applyFont="1" applyFill="1" applyAlignment="1">
      <alignment vertical="center"/>
    </xf>
    <xf numFmtId="166" fontId="27" fillId="4" borderId="0" xfId="1" applyNumberFormat="1" applyFont="1" applyFill="1" applyBorder="1"/>
    <xf numFmtId="166" fontId="22" fillId="4" borderId="0" xfId="1" applyNumberFormat="1" applyFont="1" applyFill="1"/>
    <xf numFmtId="165" fontId="30" fillId="2" borderId="3" xfId="0" applyFont="1" applyFill="1" applyBorder="1" applyAlignment="1">
      <alignment horizontal="center" vertical="center"/>
    </xf>
    <xf numFmtId="166" fontId="31" fillId="4" borderId="3" xfId="1" applyNumberFormat="1" applyFont="1" applyFill="1" applyBorder="1" applyAlignment="1">
      <alignment horizontal="center" vertical="center"/>
    </xf>
    <xf numFmtId="166" fontId="30" fillId="4" borderId="3" xfId="1" applyNumberFormat="1" applyFont="1" applyFill="1" applyBorder="1" applyAlignment="1">
      <alignment horizontal="center" vertical="center" wrapText="1"/>
    </xf>
    <xf numFmtId="165" fontId="31" fillId="2" borderId="0" xfId="0" applyFont="1" applyFill="1" applyAlignment="1">
      <alignment horizontal="left" vertical="center"/>
    </xf>
    <xf numFmtId="165" fontId="29" fillId="3" borderId="3" xfId="0" applyFont="1" applyFill="1" applyBorder="1" applyAlignment="1">
      <alignment horizontal="center" vertical="center"/>
    </xf>
    <xf numFmtId="165" fontId="29" fillId="3" borderId="3" xfId="0" applyFont="1" applyFill="1" applyBorder="1" applyAlignment="1">
      <alignment horizontal="left" vertical="center" wrapText="1"/>
    </xf>
    <xf numFmtId="165" fontId="29" fillId="3" borderId="3" xfId="0" applyFont="1" applyFill="1" applyBorder="1" applyAlignment="1">
      <alignment horizontal="center" vertical="center" wrapText="1"/>
    </xf>
    <xf numFmtId="166" fontId="29" fillId="3" borderId="3" xfId="1" applyNumberFormat="1" applyFont="1" applyFill="1" applyBorder="1" applyAlignment="1">
      <alignment horizontal="center" vertical="center" wrapText="1"/>
    </xf>
    <xf numFmtId="166" fontId="40" fillId="3" borderId="3" xfId="1" applyNumberFormat="1" applyFont="1" applyFill="1" applyBorder="1" applyAlignment="1">
      <alignment horizontal="center" vertical="center" wrapText="1"/>
    </xf>
    <xf numFmtId="166" fontId="29" fillId="4" borderId="3" xfId="1" applyNumberFormat="1" applyFont="1" applyFill="1" applyBorder="1" applyAlignment="1">
      <alignment horizontal="center" vertical="center" wrapText="1"/>
    </xf>
    <xf numFmtId="14" fontId="0" fillId="2" borderId="0" xfId="1" quotePrefix="1" applyNumberFormat="1" applyFont="1" applyFill="1" applyAlignment="1">
      <alignment horizontal="center" vertical="center"/>
    </xf>
    <xf numFmtId="9" fontId="29" fillId="3" borderId="3" xfId="30" applyFont="1" applyFill="1" applyBorder="1" applyAlignment="1">
      <alignment horizontal="center" vertical="center" wrapText="1"/>
    </xf>
    <xf numFmtId="9" fontId="0" fillId="2" borderId="3" xfId="30" applyFont="1" applyFill="1" applyBorder="1" applyAlignment="1">
      <alignment vertical="center"/>
    </xf>
    <xf numFmtId="166" fontId="0" fillId="2" borderId="3" xfId="1" applyNumberFormat="1" applyFont="1" applyFill="1" applyBorder="1" applyAlignment="1">
      <alignment vertical="center"/>
    </xf>
    <xf numFmtId="14" fontId="25" fillId="2" borderId="0" xfId="0" applyNumberFormat="1" applyFont="1" applyFill="1" applyAlignment="1">
      <alignment vertical="center"/>
    </xf>
    <xf numFmtId="14" fontId="29" fillId="3" borderId="3" xfId="1" applyNumberFormat="1" applyFont="1" applyFill="1" applyBorder="1" applyAlignment="1">
      <alignment horizontal="center" vertical="center" wrapText="1"/>
    </xf>
    <xf numFmtId="14" fontId="30" fillId="2" borderId="3" xfId="0" applyNumberFormat="1" applyFont="1" applyFill="1" applyBorder="1" applyAlignment="1">
      <alignment horizontal="center" vertical="center"/>
    </xf>
    <xf numFmtId="14" fontId="36" fillId="2" borderId="0" xfId="0" applyNumberFormat="1" applyFont="1" applyFill="1" applyAlignment="1">
      <alignment horizontal="left" vertical="center"/>
    </xf>
    <xf numFmtId="14" fontId="19" fillId="2" borderId="0" xfId="0" applyNumberFormat="1" applyFont="1" applyFill="1" applyAlignment="1">
      <alignment vertical="center"/>
    </xf>
    <xf numFmtId="14" fontId="20" fillId="2" borderId="0" xfId="0" applyNumberFormat="1" applyFont="1" applyFill="1" applyAlignment="1">
      <alignment vertical="center"/>
    </xf>
    <xf numFmtId="165" fontId="31" fillId="2" borderId="3" xfId="0" applyFont="1" applyFill="1" applyBorder="1" applyAlignment="1">
      <alignment horizontal="center" vertical="center"/>
    </xf>
    <xf numFmtId="14" fontId="31" fillId="2" borderId="3" xfId="0" applyNumberFormat="1" applyFont="1" applyFill="1" applyBorder="1" applyAlignment="1">
      <alignment horizontal="center" vertical="center"/>
    </xf>
    <xf numFmtId="14" fontId="42" fillId="2" borderId="0" xfId="0" applyNumberFormat="1" applyFont="1" applyFill="1" applyAlignment="1">
      <alignment vertical="center"/>
    </xf>
    <xf numFmtId="165" fontId="42" fillId="2" borderId="0" xfId="0" applyFont="1" applyFill="1" applyAlignment="1">
      <alignment vertical="center"/>
    </xf>
    <xf numFmtId="165" fontId="0" fillId="0" borderId="3" xfId="0" applyBorder="1" applyAlignment="1">
      <alignment vertical="center"/>
    </xf>
    <xf numFmtId="14" fontId="0" fillId="2" borderId="0" xfId="1" applyNumberFormat="1" applyFont="1" applyFill="1" applyBorder="1" applyAlignment="1">
      <alignment vertical="center"/>
    </xf>
    <xf numFmtId="14" fontId="43" fillId="5" borderId="3" xfId="31" applyNumberFormat="1" applyFont="1" applyFill="1" applyBorder="1" applyAlignment="1">
      <alignment horizontal="center" vertical="center" wrapText="1"/>
    </xf>
    <xf numFmtId="0" fontId="43" fillId="5" borderId="3" xfId="31" applyFont="1" applyFill="1" applyBorder="1" applyAlignment="1">
      <alignment horizontal="center" vertical="center" wrapText="1"/>
    </xf>
    <xf numFmtId="38" fontId="43" fillId="5" borderId="3" xfId="31" applyNumberFormat="1" applyFont="1" applyFill="1" applyBorder="1" applyAlignment="1">
      <alignment horizontal="center" vertical="center" wrapText="1"/>
    </xf>
    <xf numFmtId="14" fontId="45" fillId="0" borderId="3" xfId="31" applyNumberFormat="1" applyFont="1" applyBorder="1" applyAlignment="1">
      <alignment horizontal="center" vertical="center"/>
    </xf>
    <xf numFmtId="0" fontId="45" fillId="0" borderId="3" xfId="31" applyFont="1" applyBorder="1" applyAlignment="1">
      <alignment horizontal="left" vertical="center"/>
    </xf>
    <xf numFmtId="38" fontId="45" fillId="0" borderId="3" xfId="31" applyNumberFormat="1" applyFont="1" applyBorder="1" applyAlignment="1">
      <alignment horizontal="right" vertical="center"/>
    </xf>
    <xf numFmtId="38" fontId="46" fillId="0" borderId="3" xfId="31" applyNumberFormat="1" applyFont="1" applyBorder="1"/>
    <xf numFmtId="165" fontId="37" fillId="2" borderId="0" xfId="0" applyFont="1" applyFill="1" applyAlignment="1">
      <alignment horizontal="center" vertical="center"/>
    </xf>
    <xf numFmtId="165" fontId="37" fillId="2" borderId="0" xfId="0" applyFont="1" applyFill="1" applyAlignment="1">
      <alignment horizontal="center"/>
    </xf>
    <xf numFmtId="165" fontId="39" fillId="2" borderId="0" xfId="0" quotePrefix="1" applyFont="1" applyFill="1" applyAlignment="1">
      <alignment horizontal="center" vertical="center"/>
    </xf>
    <xf numFmtId="165" fontId="39" fillId="2" borderId="0" xfId="0" applyFont="1" applyFill="1" applyAlignment="1">
      <alignment horizontal="center" vertical="center"/>
    </xf>
    <xf numFmtId="165" fontId="31" fillId="2" borderId="3" xfId="0" applyFont="1" applyFill="1" applyBorder="1" applyAlignment="1">
      <alignment horizontal="center" vertical="center" wrapText="1"/>
    </xf>
    <xf numFmtId="165" fontId="35" fillId="2" borderId="0" xfId="0" applyFont="1" applyFill="1" applyAlignment="1">
      <alignment horizontal="center" vertical="center" wrapText="1"/>
    </xf>
    <xf numFmtId="165" fontId="32" fillId="2" borderId="0" xfId="0" applyFont="1" applyFill="1" applyAlignment="1">
      <alignment horizontal="center" vertical="center"/>
    </xf>
    <xf numFmtId="165" fontId="33" fillId="2" borderId="0" xfId="0" applyFont="1" applyFill="1" applyAlignment="1">
      <alignment horizontal="center" vertical="center"/>
    </xf>
    <xf numFmtId="165" fontId="21" fillId="2" borderId="0" xfId="0" quotePrefix="1" applyFont="1" applyFill="1" applyAlignment="1">
      <alignment horizontal="center" vertical="center"/>
    </xf>
    <xf numFmtId="165" fontId="21" fillId="2" borderId="0" xfId="0" applyFont="1" applyFill="1" applyAlignment="1">
      <alignment horizontal="center" vertical="center"/>
    </xf>
    <xf numFmtId="165" fontId="23" fillId="2" borderId="0" xfId="0" applyFont="1" applyFill="1" applyAlignment="1">
      <alignment horizontal="center" vertical="center"/>
    </xf>
    <xf numFmtId="165" fontId="26" fillId="2" borderId="0" xfId="0" applyFont="1" applyFill="1" applyAlignment="1">
      <alignment horizontal="center" vertical="center"/>
    </xf>
    <xf numFmtId="165" fontId="38" fillId="2" borderId="0" xfId="0" applyFont="1" applyFill="1" applyAlignment="1">
      <alignment horizontal="center" vertical="center"/>
    </xf>
    <xf numFmtId="165" fontId="38" fillId="2" borderId="0" xfId="0" quotePrefix="1" applyFont="1" applyFill="1" applyAlignment="1">
      <alignment horizontal="center" vertical="center"/>
    </xf>
    <xf numFmtId="0" fontId="34" fillId="2" borderId="0" xfId="0" quotePrefix="1" applyNumberFormat="1" applyFont="1" applyFill="1" applyAlignment="1">
      <alignment horizontal="center" vertical="center"/>
    </xf>
    <xf numFmtId="0" fontId="34" fillId="2" borderId="0" xfId="0" applyNumberFormat="1" applyFont="1" applyFill="1" applyAlignment="1">
      <alignment horizontal="center" vertical="center"/>
    </xf>
    <xf numFmtId="0" fontId="44" fillId="0" borderId="3" xfId="31" applyFont="1" applyBorder="1" applyAlignment="1">
      <alignment horizontal="center"/>
    </xf>
    <xf numFmtId="14" fontId="46" fillId="0" borderId="3" xfId="31" applyNumberFormat="1" applyFont="1" applyBorder="1" applyAlignment="1">
      <alignment horizontal="center"/>
    </xf>
  </cellXfs>
  <cellStyles count="32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Font Britannic16" xfId="6" xr:uid="{00000000-0005-0000-0000-000005000000}"/>
    <cellStyle name="Font Britannic18" xfId="7" xr:uid="{00000000-0005-0000-0000-000006000000}"/>
    <cellStyle name="Font CenturyCond 18" xfId="8" xr:uid="{00000000-0005-0000-0000-000007000000}"/>
    <cellStyle name="Font Cond20" xfId="9" xr:uid="{00000000-0005-0000-0000-000008000000}"/>
    <cellStyle name="Font LucidaSans16" xfId="10" xr:uid="{00000000-0005-0000-0000-000009000000}"/>
    <cellStyle name="Font NewCenturyCond18" xfId="11" xr:uid="{00000000-0005-0000-0000-00000A000000}"/>
    <cellStyle name="Font Ottawa14" xfId="12" xr:uid="{00000000-0005-0000-0000-00000B000000}"/>
    <cellStyle name="Font Ottawa16" xfId="13" xr:uid="{00000000-0005-0000-0000-00000C000000}"/>
    <cellStyle name="Heading 1" xfId="14" builtinId="16" customBuiltin="1"/>
    <cellStyle name="Heading 2" xfId="15" builtinId="17" customBuiltin="1"/>
    <cellStyle name="Normal" xfId="0" builtinId="0"/>
    <cellStyle name="Normal - Style1" xfId="16" xr:uid="{00000000-0005-0000-0000-000010000000}"/>
    <cellStyle name="Normal 2" xfId="31" xr:uid="{CA161090-126A-4D0F-A071-223E272B783B}"/>
    <cellStyle name="Percent" xfId="30" builtinId="5"/>
    <cellStyle name="Total" xfId="17" builtinId="25" customBuiltin="1"/>
    <cellStyle name="똿뗦먛귟 [0.00]_PRODUCT DETAIL Q1" xfId="18" xr:uid="{00000000-0005-0000-0000-000013000000}"/>
    <cellStyle name="똿뗦먛귟_PRODUCT DETAIL Q1" xfId="19" xr:uid="{00000000-0005-0000-0000-000014000000}"/>
    <cellStyle name="믅됞 [0.00]_PRODUCT DETAIL Q1" xfId="20" xr:uid="{00000000-0005-0000-0000-000015000000}"/>
    <cellStyle name="믅됞_PRODUCT DETAIL Q1" xfId="21" xr:uid="{00000000-0005-0000-0000-000016000000}"/>
    <cellStyle name="백분율_HOBONG" xfId="22" xr:uid="{00000000-0005-0000-0000-000017000000}"/>
    <cellStyle name="뷭?_BOOKSHIP" xfId="23" xr:uid="{00000000-0005-0000-0000-000018000000}"/>
    <cellStyle name="콤마 [0]_1202" xfId="24" xr:uid="{00000000-0005-0000-0000-000019000000}"/>
    <cellStyle name="콤마_1202" xfId="25" xr:uid="{00000000-0005-0000-0000-00001A000000}"/>
    <cellStyle name="통화 [0]_1202" xfId="26" xr:uid="{00000000-0005-0000-0000-00001B000000}"/>
    <cellStyle name="통화_1202" xfId="27" xr:uid="{00000000-0005-0000-0000-00001C000000}"/>
    <cellStyle name="표준_(정보부문)월별인원계획" xfId="28" xr:uid="{00000000-0005-0000-0000-00001D000000}"/>
    <cellStyle name="표준_kc-elec system check list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171450</xdr:rowOff>
    </xdr:from>
    <xdr:to>
      <xdr:col>7</xdr:col>
      <xdr:colOff>723899</xdr:colOff>
      <xdr:row>18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CBE3CA1-50C8-4194-990C-2FC9D9CE6829}"/>
            </a:ext>
          </a:extLst>
        </xdr:cNvPr>
        <xdr:cNvSpPr txBox="1">
          <a:spLocks noChangeArrowheads="1"/>
        </xdr:cNvSpPr>
      </xdr:nvSpPr>
      <xdr:spPr bwMode="auto">
        <a:xfrm>
          <a:off x="4314824" y="6381750"/>
          <a:ext cx="4010025" cy="28575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4</xdr:col>
      <xdr:colOff>190500</xdr:colOff>
      <xdr:row>21</xdr:row>
      <xdr:rowOff>180975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299F2DF6-3A79-440C-B4B0-FD12AAD8B592}"/>
            </a:ext>
          </a:extLst>
        </xdr:cNvPr>
        <xdr:cNvSpPr>
          <a:spLocks noChangeArrowheads="1"/>
        </xdr:cNvSpPr>
      </xdr:nvSpPr>
      <xdr:spPr bwMode="auto">
        <a:xfrm>
          <a:off x="190500" y="6667500"/>
          <a:ext cx="3419475" cy="1295400"/>
        </a:xfrm>
        <a:prstGeom prst="roundRect">
          <a:avLst>
            <a:gd name="adj" fmla="val 10310"/>
          </a:avLst>
        </a:prstGeom>
        <a:noFill/>
        <a:ln w="9525">
          <a:solidFill>
            <a:srgbClr val="FF66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A16" zoomScaleNormal="100" workbookViewId="0">
      <selection activeCell="K5" sqref="K5:K12"/>
    </sheetView>
  </sheetViews>
  <sheetFormatPr defaultColWidth="8.88671875" defaultRowHeight="15"/>
  <cols>
    <col min="1" max="1" width="10.109375" style="4" customWidth="1"/>
    <col min="2" max="2" width="13" style="33" customWidth="1"/>
    <col min="3" max="3" width="13" style="4" customWidth="1"/>
    <col min="4" max="4" width="39.77734375" style="21" customWidth="1"/>
    <col min="5" max="5" width="6" style="4" customWidth="1"/>
    <col min="6" max="6" width="7.44140625" style="9" customWidth="1"/>
    <col min="7" max="7" width="10.44140625" style="9" customWidth="1"/>
    <col min="8" max="8" width="13.109375" style="38" customWidth="1"/>
    <col min="9" max="9" width="7.21875" style="29" customWidth="1"/>
    <col min="10" max="10" width="11.88671875" style="16" customWidth="1"/>
    <col min="11" max="11" width="14.109375" style="16" customWidth="1"/>
    <col min="12" max="12" width="14.33203125" style="33" customWidth="1"/>
    <col min="13" max="16384" width="8.88671875" style="4"/>
  </cols>
  <sheetData>
    <row r="1" spans="1:12" ht="21.75" customHeight="1">
      <c r="D1" s="72"/>
      <c r="E1" s="72"/>
      <c r="F1" s="72"/>
      <c r="G1" s="72"/>
      <c r="H1" s="72"/>
    </row>
    <row r="2" spans="1:12" ht="18.75" customHeight="1">
      <c r="D2" s="73" t="s">
        <v>22</v>
      </c>
      <c r="E2" s="73"/>
      <c r="F2" s="73"/>
      <c r="G2" s="73"/>
      <c r="H2" s="73"/>
    </row>
    <row r="3" spans="1:12" ht="18.75" customHeight="1">
      <c r="D3" s="73"/>
      <c r="E3" s="73"/>
      <c r="F3" s="73"/>
      <c r="G3" s="73"/>
      <c r="H3" s="73"/>
    </row>
    <row r="4" spans="1:12" s="5" customFormat="1" ht="39.75" customHeight="1">
      <c r="A4" s="43" t="s">
        <v>0</v>
      </c>
      <c r="B4" s="54" t="s">
        <v>3</v>
      </c>
      <c r="C4" s="46" t="s">
        <v>11</v>
      </c>
      <c r="D4" s="44" t="s">
        <v>12</v>
      </c>
      <c r="E4" s="45" t="s">
        <v>1</v>
      </c>
      <c r="F4" s="46" t="s">
        <v>7</v>
      </c>
      <c r="G4" s="47" t="s">
        <v>5</v>
      </c>
      <c r="H4" s="48" t="s">
        <v>8</v>
      </c>
      <c r="I4" s="50" t="s">
        <v>4</v>
      </c>
      <c r="J4" s="46" t="s">
        <v>9</v>
      </c>
      <c r="K4" s="46" t="s">
        <v>6</v>
      </c>
    </row>
    <row r="5" spans="1:12" s="5" customFormat="1" ht="36" customHeight="1">
      <c r="A5" s="39">
        <f>ROW()-4</f>
        <v>1</v>
      </c>
      <c r="B5" s="55">
        <v>46013</v>
      </c>
      <c r="C5" s="39" t="s">
        <v>13</v>
      </c>
      <c r="D5" s="63" t="s">
        <v>14</v>
      </c>
      <c r="E5" s="28" t="s">
        <v>15</v>
      </c>
      <c r="F5" s="41">
        <v>5</v>
      </c>
      <c r="G5" s="27">
        <v>67557</v>
      </c>
      <c r="H5" s="40">
        <f t="shared" ref="H5:H8" si="0">F5*G5</f>
        <v>337785</v>
      </c>
      <c r="I5" s="51">
        <v>0.08</v>
      </c>
      <c r="J5" s="52">
        <f t="shared" ref="J5:J8" si="1">H5*I5</f>
        <v>27022.799999999999</v>
      </c>
      <c r="K5" s="52">
        <f t="shared" ref="K5:K8" si="2">H5+J5</f>
        <v>364807.8</v>
      </c>
      <c r="L5" s="64"/>
    </row>
    <row r="6" spans="1:12" s="5" customFormat="1" ht="36" customHeight="1">
      <c r="A6" s="39">
        <f t="shared" ref="A6:A12" si="3">ROW()-4</f>
        <v>2</v>
      </c>
      <c r="B6" s="55">
        <v>46013</v>
      </c>
      <c r="C6" s="39" t="s">
        <v>16</v>
      </c>
      <c r="D6" s="63" t="s">
        <v>17</v>
      </c>
      <c r="E6" s="28" t="s">
        <v>15</v>
      </c>
      <c r="F6" s="41">
        <v>10</v>
      </c>
      <c r="G6" s="27">
        <v>51147</v>
      </c>
      <c r="H6" s="40">
        <f t="shared" si="0"/>
        <v>511470</v>
      </c>
      <c r="I6" s="51">
        <v>0.08</v>
      </c>
      <c r="J6" s="52">
        <f t="shared" si="1"/>
        <v>40917.599999999999</v>
      </c>
      <c r="K6" s="52">
        <f t="shared" si="2"/>
        <v>552387.6</v>
      </c>
      <c r="L6" s="64"/>
    </row>
    <row r="7" spans="1:12" s="5" customFormat="1" ht="36" customHeight="1">
      <c r="A7" s="39">
        <f t="shared" si="3"/>
        <v>3</v>
      </c>
      <c r="B7" s="55">
        <v>46013</v>
      </c>
      <c r="C7" s="39" t="s">
        <v>18</v>
      </c>
      <c r="D7" s="63" t="s">
        <v>19</v>
      </c>
      <c r="E7" s="28" t="s">
        <v>15</v>
      </c>
      <c r="F7" s="41">
        <v>5</v>
      </c>
      <c r="G7" s="27">
        <v>102678</v>
      </c>
      <c r="H7" s="40">
        <f t="shared" si="0"/>
        <v>513390</v>
      </c>
      <c r="I7" s="51">
        <v>0.08</v>
      </c>
      <c r="J7" s="52">
        <f t="shared" si="1"/>
        <v>41071.200000000004</v>
      </c>
      <c r="K7" s="52">
        <f t="shared" si="2"/>
        <v>554461.19999999995</v>
      </c>
      <c r="L7" s="64"/>
    </row>
    <row r="8" spans="1:12" s="5" customFormat="1" ht="36" customHeight="1">
      <c r="A8" s="39">
        <f t="shared" si="3"/>
        <v>4</v>
      </c>
      <c r="B8" s="55">
        <v>46013</v>
      </c>
      <c r="C8" s="39" t="s">
        <v>20</v>
      </c>
      <c r="D8" s="63" t="s">
        <v>21</v>
      </c>
      <c r="E8" s="28" t="s">
        <v>15</v>
      </c>
      <c r="F8" s="41">
        <v>3</v>
      </c>
      <c r="G8" s="27">
        <v>46368</v>
      </c>
      <c r="H8" s="40">
        <f t="shared" si="0"/>
        <v>139104</v>
      </c>
      <c r="I8" s="51">
        <v>0.08</v>
      </c>
      <c r="J8" s="52">
        <f t="shared" si="1"/>
        <v>11128.32</v>
      </c>
      <c r="K8" s="52">
        <f t="shared" si="2"/>
        <v>150232.32000000001</v>
      </c>
      <c r="L8" s="64"/>
    </row>
    <row r="9" spans="1:12" s="5" customFormat="1" ht="36" customHeight="1">
      <c r="A9" s="39">
        <f t="shared" si="3"/>
        <v>5</v>
      </c>
      <c r="B9" s="55">
        <v>46018</v>
      </c>
      <c r="C9" s="39" t="s">
        <v>13</v>
      </c>
      <c r="D9" s="63" t="s">
        <v>14</v>
      </c>
      <c r="E9" s="28" t="s">
        <v>15</v>
      </c>
      <c r="F9" s="41">
        <v>5</v>
      </c>
      <c r="G9" s="27">
        <v>67557</v>
      </c>
      <c r="H9" s="40">
        <f t="shared" ref="H9:H12" si="4">F9*G9</f>
        <v>337785</v>
      </c>
      <c r="I9" s="51">
        <v>0.08</v>
      </c>
      <c r="J9" s="52">
        <f t="shared" ref="J9:J12" si="5">H9*I9</f>
        <v>27022.799999999999</v>
      </c>
      <c r="K9" s="52">
        <f t="shared" ref="K9:K12" si="6">H9+J9</f>
        <v>364807.8</v>
      </c>
      <c r="L9" s="64"/>
    </row>
    <row r="10" spans="1:12" s="5" customFormat="1" ht="36" customHeight="1">
      <c r="A10" s="39">
        <f t="shared" si="3"/>
        <v>6</v>
      </c>
      <c r="B10" s="55">
        <v>46018</v>
      </c>
      <c r="C10" s="39" t="s">
        <v>16</v>
      </c>
      <c r="D10" s="63" t="s">
        <v>17</v>
      </c>
      <c r="E10" s="28" t="s">
        <v>15</v>
      </c>
      <c r="F10" s="41">
        <v>5</v>
      </c>
      <c r="G10" s="27">
        <v>51147</v>
      </c>
      <c r="H10" s="40">
        <f t="shared" si="4"/>
        <v>255735</v>
      </c>
      <c r="I10" s="51">
        <v>0.08</v>
      </c>
      <c r="J10" s="52">
        <f t="shared" si="5"/>
        <v>20458.8</v>
      </c>
      <c r="K10" s="52">
        <f t="shared" si="6"/>
        <v>276193.8</v>
      </c>
      <c r="L10" s="64"/>
    </row>
    <row r="11" spans="1:12" s="5" customFormat="1" ht="36" customHeight="1">
      <c r="A11" s="39">
        <f t="shared" si="3"/>
        <v>7</v>
      </c>
      <c r="B11" s="55">
        <v>46018</v>
      </c>
      <c r="C11" s="39" t="s">
        <v>18</v>
      </c>
      <c r="D11" s="63" t="s">
        <v>19</v>
      </c>
      <c r="E11" s="28" t="s">
        <v>15</v>
      </c>
      <c r="F11" s="41">
        <v>10</v>
      </c>
      <c r="G11" s="27">
        <v>102678</v>
      </c>
      <c r="H11" s="40">
        <f t="shared" si="4"/>
        <v>1026780</v>
      </c>
      <c r="I11" s="51">
        <v>0.08</v>
      </c>
      <c r="J11" s="52">
        <f t="shared" si="5"/>
        <v>82142.400000000009</v>
      </c>
      <c r="K11" s="52">
        <f t="shared" si="6"/>
        <v>1108922.3999999999</v>
      </c>
      <c r="L11" s="64"/>
    </row>
    <row r="12" spans="1:12" s="5" customFormat="1" ht="36" customHeight="1">
      <c r="A12" s="39">
        <f t="shared" si="3"/>
        <v>8</v>
      </c>
      <c r="B12" s="55">
        <v>46018</v>
      </c>
      <c r="C12" s="39" t="s">
        <v>20</v>
      </c>
      <c r="D12" s="63" t="s">
        <v>21</v>
      </c>
      <c r="E12" s="28" t="s">
        <v>15</v>
      </c>
      <c r="F12" s="41">
        <v>3</v>
      </c>
      <c r="G12" s="27">
        <v>46368</v>
      </c>
      <c r="H12" s="40">
        <f t="shared" si="4"/>
        <v>139104</v>
      </c>
      <c r="I12" s="51">
        <v>0.08</v>
      </c>
      <c r="J12" s="52">
        <f t="shared" si="5"/>
        <v>11128.32</v>
      </c>
      <c r="K12" s="52">
        <f t="shared" si="6"/>
        <v>150232.32000000001</v>
      </c>
      <c r="L12" s="64"/>
    </row>
    <row r="13" spans="1:12" s="5" customFormat="1" ht="36" customHeight="1">
      <c r="A13" s="39"/>
      <c r="B13" s="55"/>
      <c r="C13" s="39"/>
      <c r="D13" s="63"/>
      <c r="E13" s="28"/>
      <c r="F13" s="41"/>
      <c r="G13" s="27"/>
      <c r="H13" s="40"/>
      <c r="I13" s="51"/>
      <c r="J13" s="52"/>
      <c r="K13" s="52"/>
      <c r="L13" s="64"/>
    </row>
    <row r="14" spans="1:12" s="5" customFormat="1" ht="36" customHeight="1">
      <c r="A14" s="39"/>
      <c r="B14" s="55"/>
      <c r="C14" s="39"/>
      <c r="D14" s="63"/>
      <c r="E14" s="28"/>
      <c r="F14" s="41"/>
      <c r="G14" s="27"/>
      <c r="H14" s="40"/>
      <c r="I14" s="51"/>
      <c r="J14" s="52"/>
      <c r="K14" s="52"/>
      <c r="L14" s="64"/>
    </row>
    <row r="15" spans="1:12" s="5" customFormat="1" ht="36" customHeight="1">
      <c r="A15" s="39"/>
      <c r="B15" s="55"/>
      <c r="C15" s="39"/>
      <c r="D15" s="63"/>
      <c r="E15" s="28"/>
      <c r="F15" s="41"/>
      <c r="G15" s="27"/>
      <c r="H15" s="40"/>
      <c r="I15" s="51"/>
      <c r="J15" s="52"/>
      <c r="K15" s="52"/>
      <c r="L15" s="64"/>
    </row>
    <row r="16" spans="1:12" s="5" customFormat="1" ht="36" customHeight="1">
      <c r="A16" s="39"/>
      <c r="B16" s="55"/>
      <c r="C16" s="39"/>
      <c r="D16" s="63"/>
      <c r="E16" s="28"/>
      <c r="F16" s="41"/>
      <c r="G16" s="27"/>
      <c r="H16" s="40"/>
      <c r="I16" s="51"/>
      <c r="J16" s="52"/>
      <c r="K16" s="52"/>
      <c r="L16" s="49"/>
    </row>
    <row r="17" spans="1:12" s="62" customFormat="1" ht="33" customHeight="1">
      <c r="A17" s="59" t="s">
        <v>10</v>
      </c>
      <c r="B17" s="60"/>
      <c r="C17" s="59"/>
      <c r="D17" s="76"/>
      <c r="E17" s="76"/>
      <c r="F17" s="76"/>
      <c r="G17" s="76"/>
      <c r="H17" s="40">
        <f>SUM(H5:H16)</f>
        <v>3261153</v>
      </c>
      <c r="I17" s="40"/>
      <c r="J17" s="40"/>
      <c r="K17" s="40">
        <f>SUM(K5:K16)</f>
        <v>3522045.2399999998</v>
      </c>
      <c r="L17" s="61"/>
    </row>
    <row r="18" spans="1:12" s="5" customFormat="1" ht="36" customHeight="1">
      <c r="A18" s="15" t="s">
        <v>2</v>
      </c>
      <c r="B18" s="56"/>
      <c r="C18" s="15"/>
      <c r="D18" s="42"/>
      <c r="E18" s="11"/>
      <c r="F18" s="12"/>
      <c r="G18" s="20"/>
      <c r="H18" s="37"/>
      <c r="I18" s="30"/>
      <c r="J18" s="17"/>
      <c r="K18" s="17"/>
      <c r="L18" s="34"/>
    </row>
    <row r="19" spans="1:12" s="5" customFormat="1" ht="36" customHeight="1">
      <c r="A19" s="77" t="s">
        <v>23</v>
      </c>
      <c r="B19" s="77"/>
      <c r="C19" s="77"/>
      <c r="D19" s="77"/>
      <c r="E19" s="78"/>
      <c r="F19" s="78"/>
      <c r="G19" s="78"/>
      <c r="H19" s="78"/>
      <c r="I19" s="30"/>
      <c r="J19" s="17"/>
      <c r="K19" s="17"/>
      <c r="L19" s="34"/>
    </row>
    <row r="20" spans="1:12" s="5" customFormat="1" ht="51.75" customHeight="1">
      <c r="A20" s="77"/>
      <c r="B20" s="77"/>
      <c r="C20" s="77"/>
      <c r="D20" s="77"/>
      <c r="E20" s="79"/>
      <c r="F20" s="79"/>
      <c r="G20" s="79"/>
      <c r="H20" s="79"/>
      <c r="I20" s="30"/>
      <c r="J20" s="17"/>
      <c r="K20" s="17"/>
      <c r="L20" s="34"/>
    </row>
    <row r="21" spans="1:12" s="5" customFormat="1" ht="2.25" hidden="1" customHeight="1">
      <c r="A21" s="10"/>
      <c r="B21" s="53"/>
      <c r="C21" s="10"/>
      <c r="D21" s="22"/>
      <c r="E21" s="78"/>
      <c r="F21" s="78"/>
      <c r="G21" s="78"/>
      <c r="H21" s="78"/>
      <c r="I21" s="30"/>
      <c r="J21" s="17"/>
      <c r="K21" s="17"/>
      <c r="L21" s="34"/>
    </row>
    <row r="22" spans="1:12" s="5" customFormat="1" ht="21.75" customHeight="1">
      <c r="A22" s="10"/>
      <c r="B22" s="53"/>
      <c r="C22" s="10"/>
      <c r="D22" s="13"/>
      <c r="E22" s="75"/>
      <c r="F22" s="75"/>
      <c r="G22" s="75"/>
      <c r="H22" s="75"/>
      <c r="I22" s="30"/>
      <c r="J22" s="17"/>
      <c r="K22" s="17"/>
      <c r="L22" s="34"/>
    </row>
    <row r="23" spans="1:12" s="7" customFormat="1" ht="18" customHeight="1">
      <c r="B23" s="35"/>
      <c r="D23" s="23"/>
      <c r="E23" s="74"/>
      <c r="F23" s="75"/>
      <c r="G23" s="75"/>
      <c r="H23" s="75"/>
      <c r="I23" s="31"/>
      <c r="J23" s="18"/>
      <c r="K23" s="18"/>
      <c r="L23" s="35"/>
    </row>
    <row r="24" spans="1:12" s="7" customFormat="1" ht="15" customHeight="1">
      <c r="A24" s="8"/>
      <c r="B24" s="57"/>
      <c r="C24" s="8"/>
      <c r="D24" s="24"/>
      <c r="E24" s="83"/>
      <c r="F24" s="83"/>
      <c r="G24" s="83"/>
      <c r="H24" s="83"/>
      <c r="I24" s="31"/>
      <c r="J24" s="18"/>
      <c r="K24" s="18"/>
      <c r="L24" s="35"/>
    </row>
    <row r="25" spans="1:12" s="7" customFormat="1" ht="18" customHeight="1">
      <c r="B25" s="35"/>
      <c r="D25" s="25"/>
      <c r="E25" s="84"/>
      <c r="F25" s="84"/>
      <c r="G25" s="84"/>
      <c r="H25" s="84"/>
      <c r="I25" s="31"/>
      <c r="J25" s="18"/>
      <c r="K25" s="18"/>
      <c r="L25" s="35"/>
    </row>
    <row r="26" spans="1:12" s="7" customFormat="1" ht="18" customHeight="1">
      <c r="B26" s="35"/>
      <c r="D26" s="25"/>
      <c r="E26" s="85"/>
      <c r="F26" s="84"/>
      <c r="G26" s="84"/>
      <c r="H26" s="84"/>
      <c r="I26" s="31"/>
      <c r="J26" s="18"/>
      <c r="K26" s="18"/>
      <c r="L26" s="35"/>
    </row>
    <row r="27" spans="1:12" s="7" customFormat="1" ht="14.25" customHeight="1">
      <c r="B27" s="35"/>
      <c r="D27" s="25"/>
      <c r="E27" s="86"/>
      <c r="F27" s="87"/>
      <c r="G27" s="87"/>
      <c r="H27" s="87"/>
      <c r="I27" s="31"/>
      <c r="J27" s="18"/>
      <c r="K27" s="18"/>
      <c r="L27" s="35"/>
    </row>
    <row r="28" spans="1:12" s="7" customFormat="1" ht="12.75" customHeight="1">
      <c r="B28" s="35"/>
      <c r="D28" s="25"/>
      <c r="E28" s="80"/>
      <c r="F28" s="81"/>
      <c r="G28" s="81"/>
      <c r="H28" s="81"/>
      <c r="I28" s="31"/>
      <c r="J28" s="18"/>
      <c r="K28" s="18"/>
      <c r="L28" s="35"/>
    </row>
    <row r="29" spans="1:12" s="7" customFormat="1" ht="17.25" customHeight="1">
      <c r="B29" s="35"/>
      <c r="D29" s="25"/>
      <c r="E29" s="80"/>
      <c r="F29" s="81"/>
      <c r="G29" s="81"/>
      <c r="H29" s="81"/>
      <c r="I29" s="31"/>
      <c r="J29" s="18"/>
      <c r="K29" s="18"/>
      <c r="L29" s="35"/>
    </row>
    <row r="30" spans="1:12" s="14" customFormat="1">
      <c r="A30" s="6"/>
      <c r="B30" s="58"/>
      <c r="C30" s="6"/>
      <c r="D30" s="26"/>
      <c r="E30" s="80"/>
      <c r="F30" s="81"/>
      <c r="G30" s="81"/>
      <c r="H30" s="81"/>
      <c r="I30" s="32"/>
      <c r="J30" s="19"/>
      <c r="K30" s="19"/>
      <c r="L30" s="36"/>
    </row>
    <row r="31" spans="1:12">
      <c r="F31" s="82"/>
      <c r="G31" s="82"/>
      <c r="H31" s="82"/>
    </row>
  </sheetData>
  <mergeCells count="18">
    <mergeCell ref="E30:H30"/>
    <mergeCell ref="F31:H31"/>
    <mergeCell ref="E24:H24"/>
    <mergeCell ref="E25:H25"/>
    <mergeCell ref="E26:H26"/>
    <mergeCell ref="E27:H27"/>
    <mergeCell ref="E28:H28"/>
    <mergeCell ref="E29:H29"/>
    <mergeCell ref="D1:H1"/>
    <mergeCell ref="D2:H2"/>
    <mergeCell ref="D3:H3"/>
    <mergeCell ref="E23:H23"/>
    <mergeCell ref="D17:G17"/>
    <mergeCell ref="A19:D20"/>
    <mergeCell ref="E19:H19"/>
    <mergeCell ref="E20:H20"/>
    <mergeCell ref="E21:H21"/>
    <mergeCell ref="E22:H22"/>
  </mergeCells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7FD6-7E01-46F1-B1FC-D802E6294E85}">
  <dimension ref="A1:J7"/>
  <sheetViews>
    <sheetView tabSelected="1" workbookViewId="0">
      <selection activeCell="J7" sqref="J7"/>
    </sheetView>
  </sheetViews>
  <sheetFormatPr defaultRowHeight="15"/>
  <cols>
    <col min="1" max="1" width="9.77734375" customWidth="1"/>
    <col min="2" max="2" width="10.33203125" customWidth="1"/>
    <col min="3" max="3" width="7" bestFit="1" customWidth="1"/>
    <col min="4" max="4" width="14" customWidth="1"/>
    <col min="5" max="5" width="8.88671875" customWidth="1"/>
    <col min="6" max="6" width="39.21875" bestFit="1" customWidth="1"/>
    <col min="7" max="7" width="10.5546875" customWidth="1"/>
    <col min="8" max="8" width="9.33203125" customWidth="1"/>
    <col min="9" max="9" width="10.77734375" customWidth="1"/>
  </cols>
  <sheetData>
    <row r="1" spans="1:10" ht="18.75">
      <c r="A1" s="88" t="s">
        <v>24</v>
      </c>
      <c r="B1" s="88"/>
      <c r="C1" s="88"/>
      <c r="D1" s="88"/>
      <c r="E1" s="88"/>
      <c r="F1" s="88"/>
      <c r="G1" s="88"/>
      <c r="H1" s="88"/>
      <c r="I1" s="88"/>
    </row>
    <row r="2" spans="1:10" ht="21">
      <c r="A2" s="65" t="s">
        <v>25</v>
      </c>
      <c r="B2" s="66" t="s">
        <v>26</v>
      </c>
      <c r="C2" s="66" t="s">
        <v>27</v>
      </c>
      <c r="D2" s="66" t="s">
        <v>28</v>
      </c>
      <c r="E2" s="66" t="s">
        <v>29</v>
      </c>
      <c r="F2" s="66" t="s">
        <v>30</v>
      </c>
      <c r="G2" s="67" t="s">
        <v>31</v>
      </c>
      <c r="H2" s="67" t="s">
        <v>32</v>
      </c>
      <c r="I2" s="67" t="s">
        <v>33</v>
      </c>
    </row>
    <row r="3" spans="1:10">
      <c r="A3" s="68">
        <v>46018</v>
      </c>
      <c r="B3" s="69" t="s">
        <v>34</v>
      </c>
      <c r="C3" s="69"/>
      <c r="D3" s="69" t="s">
        <v>35</v>
      </c>
      <c r="E3" s="69" t="s">
        <v>36</v>
      </c>
      <c r="F3" s="69" t="s">
        <v>37</v>
      </c>
      <c r="G3" s="70">
        <v>1759404</v>
      </c>
      <c r="H3" s="70">
        <v>140752</v>
      </c>
      <c r="I3" s="70">
        <v>1900156</v>
      </c>
    </row>
    <row r="4" spans="1:10">
      <c r="A4" s="68">
        <v>46013</v>
      </c>
      <c r="B4" s="69" t="s">
        <v>38</v>
      </c>
      <c r="C4" s="69" t="s">
        <v>39</v>
      </c>
      <c r="D4" s="69" t="s">
        <v>35</v>
      </c>
      <c r="E4" s="69" t="s">
        <v>36</v>
      </c>
      <c r="F4" s="69" t="s">
        <v>40</v>
      </c>
      <c r="G4" s="70">
        <v>1501749</v>
      </c>
      <c r="H4" s="70">
        <v>120140</v>
      </c>
      <c r="I4" s="70">
        <v>1621889</v>
      </c>
    </row>
    <row r="5" spans="1:10" ht="15.75">
      <c r="A5" s="89" t="s">
        <v>41</v>
      </c>
      <c r="B5" s="89"/>
      <c r="C5" s="89"/>
      <c r="D5" s="89"/>
      <c r="E5" s="89"/>
      <c r="F5" s="89"/>
      <c r="G5" s="89"/>
      <c r="H5" s="89"/>
      <c r="I5" s="71">
        <f>I3+I4</f>
        <v>3522045</v>
      </c>
    </row>
    <row r="6" spans="1:10" ht="15.75">
      <c r="A6" s="89" t="s">
        <v>42</v>
      </c>
      <c r="B6" s="89"/>
      <c r="C6" s="89"/>
      <c r="D6" s="89"/>
      <c r="E6" s="89"/>
      <c r="F6" s="89"/>
      <c r="G6" s="89"/>
      <c r="H6" s="89"/>
      <c r="I6" s="71">
        <f>I5*2%</f>
        <v>70440.900000000009</v>
      </c>
      <c r="J6">
        <f>I6/1.08</f>
        <v>65223.055555555562</v>
      </c>
    </row>
    <row r="7" spans="1:10" ht="15.75">
      <c r="A7" s="89" t="s">
        <v>43</v>
      </c>
      <c r="B7" s="89"/>
      <c r="C7" s="89"/>
      <c r="D7" s="89"/>
      <c r="E7" s="89"/>
      <c r="F7" s="89"/>
      <c r="G7" s="89"/>
      <c r="H7" s="89"/>
      <c r="I7" s="71">
        <f>I5-I6</f>
        <v>3451604.1</v>
      </c>
    </row>
  </sheetData>
  <mergeCells count="4">
    <mergeCell ref="A1:I1"/>
    <mergeCell ref="A5:H5"/>
    <mergeCell ref="A6:H6"/>
    <mergeCell ref="A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3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3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đối soát CN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VIET AU</dc:creator>
  <cp:lastModifiedBy>Admin</cp:lastModifiedBy>
  <cp:lastPrinted>2023-12-12T04:09:21Z</cp:lastPrinted>
  <dcterms:created xsi:type="dcterms:W3CDTF">2000-10-10T01:52:49Z</dcterms:created>
  <dcterms:modified xsi:type="dcterms:W3CDTF">2026-01-08T04:55:00Z</dcterms:modified>
</cp:coreProperties>
</file>