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EASY+GTGL đã nhap T8\"/>
    </mc:Choice>
  </mc:AlternateContent>
  <xr:revisionPtr revIDLastSave="0" documentId="13_ncr:1_{F23DDCF3-D4C8-4AB5-969E-7840D96B9368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Tổng hợp (2)" sheetId="4" r:id="rId1"/>
    <sheet name="Tổng hợp" sheetId="2" r:id="rId2"/>
    <sheet name="Ban_hang" sheetId="1" r:id="rId3"/>
  </sheets>
  <definedNames>
    <definedName name="_xlnm._FilterDatabase" localSheetId="2" hidden="1">Ban_hang!$A$2:$J$35</definedName>
  </definedNames>
  <calcPr calcId="191029"/>
</workbook>
</file>

<file path=xl/calcChain.xml><?xml version="1.0" encoding="utf-8"?>
<calcChain xmlns="http://schemas.openxmlformats.org/spreadsheetml/2006/main">
  <c r="K18" i="2" l="1"/>
  <c r="J35" i="1"/>
  <c r="Q12" i="2"/>
  <c r="Q11" i="4" l="1"/>
  <c r="P10" i="4"/>
  <c r="O10" i="4"/>
  <c r="N10" i="4"/>
  <c r="M10" i="4"/>
  <c r="L10" i="4"/>
  <c r="K10" i="4"/>
  <c r="J10" i="4"/>
  <c r="I10" i="4"/>
  <c r="H10" i="4"/>
  <c r="G10" i="4"/>
  <c r="F10" i="4"/>
  <c r="F12" i="4" s="1"/>
  <c r="K7" i="4" s="1"/>
  <c r="E10" i="4"/>
  <c r="E12" i="4" s="1"/>
  <c r="J7" i="4" s="1"/>
  <c r="D10" i="4"/>
  <c r="D12" i="4" s="1"/>
  <c r="I7" i="4" s="1"/>
  <c r="C10" i="4"/>
  <c r="C12" i="4" s="1"/>
  <c r="H7" i="4" s="1"/>
  <c r="B10" i="4"/>
  <c r="B12" i="4" s="1"/>
  <c r="G7" i="4" s="1"/>
  <c r="Q9" i="4"/>
  <c r="Q8" i="4"/>
  <c r="J12" i="4" l="1"/>
  <c r="O7" i="4" s="1"/>
  <c r="O12" i="4" s="1"/>
  <c r="H12" i="4"/>
  <c r="M7" i="4" s="1"/>
  <c r="G12" i="4"/>
  <c r="L7" i="4" s="1"/>
  <c r="Q10" i="4"/>
  <c r="M12" i="4"/>
  <c r="I12" i="4"/>
  <c r="N7" i="4" s="1"/>
  <c r="N12" i="4" s="1"/>
  <c r="K12" i="4"/>
  <c r="P7" i="4" s="1"/>
  <c r="P12" i="4" s="1"/>
  <c r="L12" i="4"/>
  <c r="Q12" i="4" l="1"/>
  <c r="Q7" i="4"/>
  <c r="Q11" i="2"/>
  <c r="G10" i="2"/>
  <c r="Q8" i="2" l="1"/>
  <c r="Q9" i="2"/>
  <c r="P10" i="2"/>
  <c r="O10" i="2"/>
  <c r="N10" i="2"/>
  <c r="M10" i="2"/>
  <c r="L10" i="2"/>
  <c r="Q10" i="2" s="1"/>
  <c r="K10" i="2"/>
  <c r="J10" i="2"/>
  <c r="I10" i="2"/>
  <c r="H10" i="2"/>
  <c r="F10" i="2"/>
  <c r="E10" i="2"/>
  <c r="D10" i="2"/>
  <c r="C10" i="2"/>
  <c r="B10" i="2"/>
  <c r="B12" i="2" l="1"/>
  <c r="G7" i="2" s="1"/>
  <c r="G12" i="2" s="1"/>
  <c r="L7" i="2" s="1"/>
  <c r="C12" i="2"/>
  <c r="H7" i="2" s="1"/>
  <c r="H12" i="2" s="1"/>
  <c r="M7" i="2" s="1"/>
  <c r="M12" i="2" s="1"/>
  <c r="D12" i="2"/>
  <c r="I7" i="2" s="1"/>
  <c r="I12" i="2" s="1"/>
  <c r="N7" i="2" s="1"/>
  <c r="N12" i="2" s="1"/>
  <c r="E12" i="2"/>
  <c r="J7" i="2" s="1"/>
  <c r="J12" i="2" s="1"/>
  <c r="O7" i="2" s="1"/>
  <c r="O12" i="2" s="1"/>
  <c r="F12" i="2"/>
  <c r="K7" i="2" s="1"/>
  <c r="K12" i="2" s="1"/>
  <c r="P7" i="2" l="1"/>
  <c r="K16" i="2"/>
  <c r="P12" i="2"/>
  <c r="Q7" i="2"/>
  <c r="L12" i="2"/>
  <c r="G35" i="1" l="1"/>
  <c r="H35" i="1"/>
  <c r="I35" i="1"/>
</calcChain>
</file>

<file path=xl/sharedStrings.xml><?xml version="1.0" encoding="utf-8"?>
<sst xmlns="http://schemas.openxmlformats.org/spreadsheetml/2006/main" count="164" uniqueCount="86">
  <si>
    <t>Số hóa đơn</t>
  </si>
  <si>
    <t>Ngày chứng từ</t>
  </si>
  <si>
    <t>Tiền chiết khấu</t>
  </si>
  <si>
    <t>EASYMART</t>
  </si>
  <si>
    <t>Tổng tiền hàng</t>
  </si>
  <si>
    <t>Tiền thuế GTGT</t>
  </si>
  <si>
    <t>Mã khách hàng</t>
  </si>
  <si>
    <t>00071344</t>
  </si>
  <si>
    <t>Ngày hạch toán</t>
  </si>
  <si>
    <t>Số chứng từ</t>
  </si>
  <si>
    <t>Diễn giải</t>
  </si>
  <si>
    <t>Tổng tiền thanh toán</t>
  </si>
  <si>
    <t>EASYMART 136 Hồ Tùng Mậu, Bắc Từ Liêm, HN</t>
  </si>
  <si>
    <t>DANH SÁCH BÁN HÀNG</t>
  </si>
  <si>
    <t>BH2318930</t>
  </si>
  <si>
    <t>BH2319467</t>
  </si>
  <si>
    <t>00000102</t>
  </si>
  <si>
    <t>GTGL</t>
  </si>
  <si>
    <t>BH2319468</t>
  </si>
  <si>
    <t>00000103</t>
  </si>
  <si>
    <t>BH2319469</t>
  </si>
  <si>
    <t>00000104</t>
  </si>
  <si>
    <t>Easymart Mipec Rubik 360</t>
  </si>
  <si>
    <t>BH2319723</t>
  </si>
  <si>
    <t>00001893</t>
  </si>
  <si>
    <t>BH2319721</t>
  </si>
  <si>
    <t>00001891</t>
  </si>
  <si>
    <t>BH2319722</t>
  </si>
  <si>
    <t>00001892</t>
  </si>
  <si>
    <t>BH2320136</t>
  </si>
  <si>
    <t>00004738</t>
  </si>
  <si>
    <t>BH2320138</t>
  </si>
  <si>
    <t>00004740</t>
  </si>
  <si>
    <t>BH2320137</t>
  </si>
  <si>
    <t>00004739</t>
  </si>
  <si>
    <t>EASYMART The Terra An Hưng, Hà Đông, HN</t>
  </si>
  <si>
    <t>BH2320139</t>
  </si>
  <si>
    <t>00004741</t>
  </si>
  <si>
    <t>BH2320661</t>
  </si>
  <si>
    <t>00007131</t>
  </si>
  <si>
    <t>BH2320662</t>
  </si>
  <si>
    <t>00007132</t>
  </si>
  <si>
    <t>BH2321102</t>
  </si>
  <si>
    <t>00012315</t>
  </si>
  <si>
    <t>gtgl0002</t>
  </si>
  <si>
    <t>BH2321103</t>
  </si>
  <si>
    <t>00012316</t>
  </si>
  <si>
    <t>easymartE04</t>
  </si>
  <si>
    <t>BH2321225</t>
  </si>
  <si>
    <t>00012719</t>
  </si>
  <si>
    <t>BH2321224</t>
  </si>
  <si>
    <t>00012718</t>
  </si>
  <si>
    <t>BH2321226</t>
  </si>
  <si>
    <t>00012720</t>
  </si>
  <si>
    <t>easymartE05</t>
  </si>
  <si>
    <t xml:space="preserve">Bán hàng Easymart Mipec Rubik 360 </t>
  </si>
  <si>
    <t>Easymart 47 Nguyễn Tuân</t>
  </si>
  <si>
    <t>HBTL2311/4221</t>
  </si>
  <si>
    <t>Hàng Trả -EASYMART 136 Hồ Tùng Mậu, Bắc Từ Liêm, HN</t>
  </si>
  <si>
    <t>HBTL2311/4274</t>
  </si>
  <si>
    <t>HBTL2311/4265</t>
  </si>
  <si>
    <t>EASY+GTGL</t>
  </si>
  <si>
    <t>THE TERRA AN HƯNG</t>
  </si>
  <si>
    <t xml:space="preserve"> DIAMOND GOLDMARK</t>
  </si>
  <si>
    <t>MIPEC RUBIK</t>
  </si>
  <si>
    <t>17 TAM TRINH</t>
  </si>
  <si>
    <t xml:space="preserve"> 48 NGUYỄN TUÂN</t>
  </si>
  <si>
    <t>Số dư đầu kỳ</t>
  </si>
  <si>
    <t>CÔNG NỢ</t>
  </si>
  <si>
    <t>TRẢ HÀNG</t>
  </si>
  <si>
    <t>CHIẾT KHẤU</t>
  </si>
  <si>
    <t>THANH TOÁN</t>
  </si>
  <si>
    <t>CÒN NỢ</t>
  </si>
  <si>
    <t>Tháng 12/2024</t>
  </si>
  <si>
    <t>Tháng 1/2025</t>
  </si>
  <si>
    <t>Tháng 2/2025</t>
  </si>
  <si>
    <t>Tổng công nợ</t>
  </si>
  <si>
    <t>HBTL25010380</t>
  </si>
  <si>
    <t>HBTL25010908</t>
  </si>
  <si>
    <t>HBTL25010519</t>
  </si>
  <si>
    <t>HBTL25010528</t>
  </si>
  <si>
    <t>HBTL25010741</t>
  </si>
  <si>
    <t>HBTL25010736</t>
  </si>
  <si>
    <t>HBTL25010382</t>
  </si>
  <si>
    <t>HBTL25010735</t>
  </si>
  <si>
    <t>HBTL25010739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</si>
</sst>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9">
    <xf numFmtId="0" fontId="0" fillId="0" borderId="0" xfId="0"/>
    <xf numFmtId="38" fontId="0" fillId="0" borderId="0" xfId="0" applyNumberFormat="1"/>
    <xf numFmtId="14" fontId="0" fillId="0" borderId="0" xfId="0" applyNumberFormat="1"/>
    <xf numFmtId="0" fontId="6" fillId="0" borderId="0" xfId="0" applyFont="1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38" fontId="2" fillId="0" borderId="1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14" fontId="0" fillId="0" borderId="1" xfId="0" applyNumberFormat="1" applyBorder="1"/>
    <xf numFmtId="0" fontId="0" fillId="0" borderId="1" xfId="0" applyBorder="1"/>
    <xf numFmtId="38" fontId="0" fillId="0" borderId="1" xfId="0" applyNumberFormat="1" applyBorder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wrapText="1"/>
    </xf>
    <xf numFmtId="0" fontId="9" fillId="0" borderId="2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164" fontId="10" fillId="4" borderId="1" xfId="0" applyNumberFormat="1" applyFont="1" applyFill="1" applyBorder="1" applyAlignment="1">
      <alignment horizontal="center" wrapText="1"/>
    </xf>
    <xf numFmtId="164" fontId="8" fillId="0" borderId="1" xfId="1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164" fontId="9" fillId="0" borderId="1" xfId="1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164" fontId="0" fillId="0" borderId="0" xfId="1" applyNumberFormat="1" applyFont="1"/>
    <xf numFmtId="164" fontId="0" fillId="0" borderId="0" xfId="0" applyNumberFormat="1"/>
    <xf numFmtId="0" fontId="8" fillId="3" borderId="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 wrapText="1"/>
    </xf>
    <xf numFmtId="164" fontId="11" fillId="0" borderId="6" xfId="1" applyNumberFormat="1" applyFont="1" applyBorder="1" applyAlignment="1">
      <alignment horizontal="center" vertical="center" wrapText="1"/>
    </xf>
    <xf numFmtId="164" fontId="11" fillId="0" borderId="2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1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10" sqref="C10"/>
    </sheetView>
  </sheetViews>
  <sheetFormatPr defaultRowHeight="15" x14ac:dyDescent="0.25"/>
  <cols>
    <col min="1" max="1" width="19" customWidth="1"/>
    <col min="2" max="16" width="15.85546875" customWidth="1"/>
    <col min="17" max="17" width="14.28515625" customWidth="1"/>
  </cols>
  <sheetData>
    <row r="2" spans="1:17" x14ac:dyDescent="0.25">
      <c r="A2" s="19" t="s">
        <v>61</v>
      </c>
    </row>
    <row r="4" spans="1:17" x14ac:dyDescent="0.25">
      <c r="A4" s="20"/>
    </row>
    <row r="5" spans="1:17" ht="15" customHeight="1" x14ac:dyDescent="0.25">
      <c r="A5" s="21"/>
      <c r="B5" s="32" t="s">
        <v>73</v>
      </c>
      <c r="C5" s="33"/>
      <c r="D5" s="33"/>
      <c r="E5" s="33"/>
      <c r="F5" s="34"/>
      <c r="G5" s="35" t="s">
        <v>74</v>
      </c>
      <c r="H5" s="36"/>
      <c r="I5" s="36"/>
      <c r="J5" s="36"/>
      <c r="K5" s="37"/>
      <c r="L5" s="38" t="s">
        <v>75</v>
      </c>
      <c r="M5" s="39"/>
      <c r="N5" s="39"/>
      <c r="O5" s="39"/>
      <c r="P5" s="40"/>
      <c r="Q5" s="41" t="s">
        <v>76</v>
      </c>
    </row>
    <row r="6" spans="1:17" ht="28.5" x14ac:dyDescent="0.25">
      <c r="A6" s="22"/>
      <c r="B6" s="23" t="s">
        <v>62</v>
      </c>
      <c r="C6" s="23" t="s">
        <v>63</v>
      </c>
      <c r="D6" s="23" t="s">
        <v>64</v>
      </c>
      <c r="E6" s="23" t="s">
        <v>65</v>
      </c>
      <c r="F6" s="23" t="s">
        <v>66</v>
      </c>
      <c r="G6" s="23" t="s">
        <v>62</v>
      </c>
      <c r="H6" s="23" t="s">
        <v>63</v>
      </c>
      <c r="I6" s="23" t="s">
        <v>64</v>
      </c>
      <c r="J6" s="23" t="s">
        <v>65</v>
      </c>
      <c r="K6" s="23" t="s">
        <v>66</v>
      </c>
      <c r="L6" s="23" t="s">
        <v>62</v>
      </c>
      <c r="M6" s="23" t="s">
        <v>63</v>
      </c>
      <c r="N6" s="23" t="s">
        <v>64</v>
      </c>
      <c r="O6" s="23" t="s">
        <v>65</v>
      </c>
      <c r="P6" s="23" t="s">
        <v>66</v>
      </c>
      <c r="Q6" s="42"/>
    </row>
    <row r="7" spans="1:17" x14ac:dyDescent="0.25">
      <c r="A7" s="24" t="s">
        <v>67</v>
      </c>
      <c r="B7" s="28">
        <v>912072.66</v>
      </c>
      <c r="C7" s="28">
        <v>6089284.8800000008</v>
      </c>
      <c r="D7" s="28">
        <v>1377831</v>
      </c>
      <c r="E7" s="28">
        <v>0</v>
      </c>
      <c r="F7" s="28">
        <v>3633868.42</v>
      </c>
      <c r="G7" s="28">
        <f>B12</f>
        <v>0</v>
      </c>
      <c r="H7" s="28">
        <f t="shared" ref="H7:K7" si="0">C12</f>
        <v>1494837.12</v>
      </c>
      <c r="I7" s="28">
        <f t="shared" si="0"/>
        <v>0</v>
      </c>
      <c r="J7" s="28">
        <f t="shared" si="0"/>
        <v>0</v>
      </c>
      <c r="K7" s="28">
        <f t="shared" si="0"/>
        <v>0</v>
      </c>
      <c r="L7" s="28">
        <f>G12</f>
        <v>537386.92000000004</v>
      </c>
      <c r="M7" s="28">
        <f t="shared" ref="M7:P7" si="1">H12</f>
        <v>8868607.0200000014</v>
      </c>
      <c r="N7" s="28">
        <f t="shared" si="1"/>
        <v>2577447.04</v>
      </c>
      <c r="O7" s="28">
        <f t="shared" si="1"/>
        <v>0</v>
      </c>
      <c r="P7" s="28">
        <f t="shared" si="1"/>
        <v>6166435.3799999999</v>
      </c>
      <c r="Q7" s="28">
        <f>SUM(L7:P7)</f>
        <v>18149876.359999999</v>
      </c>
    </row>
    <row r="8" spans="1:17" x14ac:dyDescent="0.25">
      <c r="A8" s="27" t="s">
        <v>68</v>
      </c>
      <c r="B8" s="28"/>
      <c r="C8" s="28">
        <v>1602326</v>
      </c>
      <c r="D8" s="28"/>
      <c r="E8" s="28"/>
      <c r="F8" s="28"/>
      <c r="G8" s="28">
        <v>548354</v>
      </c>
      <c r="H8" s="28">
        <v>7524255</v>
      </c>
      <c r="I8" s="28">
        <v>4058208</v>
      </c>
      <c r="J8" s="28"/>
      <c r="K8" s="28">
        <v>7290540</v>
      </c>
      <c r="L8" s="28"/>
      <c r="M8" s="28">
        <v>4956426</v>
      </c>
      <c r="N8" s="28">
        <v>1575526</v>
      </c>
      <c r="O8" s="28"/>
      <c r="P8" s="28">
        <v>3539892</v>
      </c>
      <c r="Q8" s="28">
        <f t="shared" ref="Q8:Q12" si="2">SUM(L8:P8)</f>
        <v>10071844</v>
      </c>
    </row>
    <row r="9" spans="1:17" x14ac:dyDescent="0.25">
      <c r="A9" s="27" t="s">
        <v>69</v>
      </c>
      <c r="B9" s="28"/>
      <c r="C9" s="28">
        <v>76982</v>
      </c>
      <c r="D9" s="28"/>
      <c r="E9" s="28"/>
      <c r="F9" s="28"/>
      <c r="G9" s="28"/>
      <c r="H9" s="28"/>
      <c r="I9" s="28">
        <v>1428160</v>
      </c>
      <c r="J9" s="28"/>
      <c r="K9" s="28">
        <v>998259</v>
      </c>
      <c r="L9" s="28">
        <v>874666</v>
      </c>
      <c r="M9" s="28">
        <v>153280</v>
      </c>
      <c r="N9" s="28">
        <v>115281</v>
      </c>
      <c r="O9" s="28"/>
      <c r="P9" s="28"/>
      <c r="Q9" s="28">
        <f t="shared" si="2"/>
        <v>1143227</v>
      </c>
    </row>
    <row r="10" spans="1:17" x14ac:dyDescent="0.25">
      <c r="A10" s="27" t="s">
        <v>70</v>
      </c>
      <c r="B10" s="28">
        <f>(B8-B9)*2%</f>
        <v>0</v>
      </c>
      <c r="C10" s="28">
        <f t="shared" ref="C10:F10" si="3">(C8-C9)*2%</f>
        <v>30506.880000000001</v>
      </c>
      <c r="D10" s="28">
        <f t="shared" si="3"/>
        <v>0</v>
      </c>
      <c r="E10" s="28">
        <f t="shared" si="3"/>
        <v>0</v>
      </c>
      <c r="F10" s="28">
        <f t="shared" si="3"/>
        <v>0</v>
      </c>
      <c r="G10" s="28">
        <f>(G8-G9)*2%</f>
        <v>10967.08</v>
      </c>
      <c r="H10" s="28">
        <f t="shared" ref="H10:K10" si="4">(H8-H9)*2%</f>
        <v>150485.1</v>
      </c>
      <c r="I10" s="28">
        <f t="shared" si="4"/>
        <v>52600.959999999999</v>
      </c>
      <c r="J10" s="28">
        <f t="shared" si="4"/>
        <v>0</v>
      </c>
      <c r="K10" s="28">
        <f t="shared" si="4"/>
        <v>125845.62</v>
      </c>
      <c r="L10" s="28">
        <f>(L8-L9)*2%</f>
        <v>-17493.32</v>
      </c>
      <c r="M10" s="28">
        <f t="shared" ref="M10:P10" si="5">(M8-M9)*2%</f>
        <v>96062.92</v>
      </c>
      <c r="N10" s="28">
        <f t="shared" si="5"/>
        <v>29204.9</v>
      </c>
      <c r="O10" s="28">
        <f t="shared" si="5"/>
        <v>0</v>
      </c>
      <c r="P10" s="28">
        <f t="shared" si="5"/>
        <v>70797.84</v>
      </c>
      <c r="Q10" s="28">
        <f>SUM(L10:P10)</f>
        <v>178572.34</v>
      </c>
    </row>
    <row r="11" spans="1:17" x14ac:dyDescent="0.25">
      <c r="A11" s="27" t="s">
        <v>71</v>
      </c>
      <c r="B11" s="25">
        <v>912072.66</v>
      </c>
      <c r="C11" s="25">
        <v>6089284.8800000008</v>
      </c>
      <c r="D11" s="25">
        <v>1377831</v>
      </c>
      <c r="E11" s="25">
        <v>0</v>
      </c>
      <c r="F11" s="25">
        <v>3633868.42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>
        <f>SUM(L11:P11)</f>
        <v>0</v>
      </c>
    </row>
    <row r="12" spans="1:17" x14ac:dyDescent="0.25">
      <c r="A12" s="29" t="s">
        <v>72</v>
      </c>
      <c r="B12" s="26">
        <f>+B7+B8-B9-B10-B11</f>
        <v>0</v>
      </c>
      <c r="C12" s="26">
        <f t="shared" ref="C12:F12" si="6">+C7+C8-C9-C10-C11</f>
        <v>1494837.12</v>
      </c>
      <c r="D12" s="26">
        <f t="shared" si="6"/>
        <v>0</v>
      </c>
      <c r="E12" s="26">
        <f t="shared" si="6"/>
        <v>0</v>
      </c>
      <c r="F12" s="26">
        <f t="shared" si="6"/>
        <v>0</v>
      </c>
      <c r="G12" s="26">
        <f>+G7+G8-G9-G10-G11</f>
        <v>537386.92000000004</v>
      </c>
      <c r="H12" s="26">
        <f t="shared" ref="H12:K12" si="7">+H7+H8-H9-H10-H11</f>
        <v>8868607.0200000014</v>
      </c>
      <c r="I12" s="26">
        <f t="shared" si="7"/>
        <v>2577447.04</v>
      </c>
      <c r="J12" s="26">
        <f t="shared" si="7"/>
        <v>0</v>
      </c>
      <c r="K12" s="26">
        <f t="shared" si="7"/>
        <v>6166435.3799999999</v>
      </c>
      <c r="L12" s="26">
        <f>+L7+L8-L9-L10-L11</f>
        <v>-319785.75999999995</v>
      </c>
      <c r="M12" s="26">
        <f t="shared" ref="M12:P12" si="8">+M7+M8-M9-M10-M11</f>
        <v>13575690.100000001</v>
      </c>
      <c r="N12" s="26">
        <f t="shared" si="8"/>
        <v>4008487.14</v>
      </c>
      <c r="O12" s="26">
        <f t="shared" si="8"/>
        <v>0</v>
      </c>
      <c r="P12" s="26">
        <f t="shared" si="8"/>
        <v>9635529.5399999991</v>
      </c>
      <c r="Q12" s="26">
        <f t="shared" si="2"/>
        <v>26899921.02</v>
      </c>
    </row>
    <row r="14" spans="1:17" x14ac:dyDescent="0.25">
      <c r="I14" s="31"/>
      <c r="K14" s="31"/>
    </row>
    <row r="15" spans="1:17" x14ac:dyDescent="0.25">
      <c r="K15" s="31"/>
    </row>
    <row r="16" spans="1:17" x14ac:dyDescent="0.25">
      <c r="K16" s="31"/>
      <c r="L16" s="31"/>
    </row>
  </sheetData>
  <mergeCells count="4">
    <mergeCell ref="B5:F5"/>
    <mergeCell ref="G5:K5"/>
    <mergeCell ref="L5:P5"/>
    <mergeCell ref="Q5:Q6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8"/>
  <sheetViews>
    <sheetView tabSelected="1" workbookViewId="0">
      <pane xSplit="1" ySplit="5" topLeftCell="F6" activePane="bottomRight" state="frozen"/>
      <selection pane="topRight" activeCell="B1" sqref="B1"/>
      <selection pane="bottomLeft" activeCell="A6" sqref="A6"/>
      <selection pane="bottomRight" activeCell="K10" sqref="K10"/>
    </sheetView>
  </sheetViews>
  <sheetFormatPr defaultRowHeight="15" x14ac:dyDescent="0.25"/>
  <cols>
    <col min="1" max="1" width="19" customWidth="1"/>
    <col min="2" max="16" width="15.85546875" customWidth="1"/>
    <col min="17" max="17" width="14.28515625" customWidth="1"/>
  </cols>
  <sheetData>
    <row r="2" spans="1:17" x14ac:dyDescent="0.25">
      <c r="A2" s="19" t="s">
        <v>61</v>
      </c>
    </row>
    <row r="4" spans="1:17" x14ac:dyDescent="0.25">
      <c r="A4" s="20"/>
    </row>
    <row r="5" spans="1:17" ht="15" customHeight="1" x14ac:dyDescent="0.25">
      <c r="A5" s="21"/>
      <c r="B5" s="32" t="s">
        <v>73</v>
      </c>
      <c r="C5" s="33"/>
      <c r="D5" s="33"/>
      <c r="E5" s="33"/>
      <c r="F5" s="34"/>
      <c r="G5" s="35" t="s">
        <v>74</v>
      </c>
      <c r="H5" s="36"/>
      <c r="I5" s="36"/>
      <c r="J5" s="36"/>
      <c r="K5" s="37"/>
      <c r="L5" s="38" t="s">
        <v>75</v>
      </c>
      <c r="M5" s="39"/>
      <c r="N5" s="39"/>
      <c r="O5" s="39"/>
      <c r="P5" s="40"/>
      <c r="Q5" s="41" t="s">
        <v>76</v>
      </c>
    </row>
    <row r="6" spans="1:17" ht="28.5" x14ac:dyDescent="0.25">
      <c r="A6" s="22"/>
      <c r="B6" s="23" t="s">
        <v>62</v>
      </c>
      <c r="C6" s="23" t="s">
        <v>63</v>
      </c>
      <c r="D6" s="23" t="s">
        <v>64</v>
      </c>
      <c r="E6" s="23" t="s">
        <v>65</v>
      </c>
      <c r="F6" s="23" t="s">
        <v>66</v>
      </c>
      <c r="G6" s="23" t="s">
        <v>62</v>
      </c>
      <c r="H6" s="23" t="s">
        <v>63</v>
      </c>
      <c r="I6" s="23" t="s">
        <v>64</v>
      </c>
      <c r="J6" s="23" t="s">
        <v>65</v>
      </c>
      <c r="K6" s="23" t="s">
        <v>66</v>
      </c>
      <c r="L6" s="23" t="s">
        <v>62</v>
      </c>
      <c r="M6" s="23" t="s">
        <v>63</v>
      </c>
      <c r="N6" s="23" t="s">
        <v>64</v>
      </c>
      <c r="O6" s="23" t="s">
        <v>65</v>
      </c>
      <c r="P6" s="23" t="s">
        <v>66</v>
      </c>
      <c r="Q6" s="42"/>
    </row>
    <row r="7" spans="1:17" x14ac:dyDescent="0.25">
      <c r="A7" s="24" t="s">
        <v>67</v>
      </c>
      <c r="B7" s="28">
        <v>912072.66</v>
      </c>
      <c r="C7" s="28">
        <v>6089284.8800000008</v>
      </c>
      <c r="D7" s="28">
        <v>1377831</v>
      </c>
      <c r="E7" s="28">
        <v>0</v>
      </c>
      <c r="F7" s="28">
        <v>3633868.42</v>
      </c>
      <c r="G7" s="28">
        <f>B12</f>
        <v>0</v>
      </c>
      <c r="H7" s="28">
        <f t="shared" ref="H7:K7" si="0">C12</f>
        <v>1494837.12</v>
      </c>
      <c r="I7" s="28">
        <f t="shared" si="0"/>
        <v>0</v>
      </c>
      <c r="J7" s="28">
        <f t="shared" si="0"/>
        <v>0</v>
      </c>
      <c r="K7" s="28">
        <f t="shared" si="0"/>
        <v>0</v>
      </c>
      <c r="L7" s="28">
        <f>G12</f>
        <v>537386.92000000004</v>
      </c>
      <c r="M7" s="28">
        <f t="shared" ref="M7:P7" si="1">H12</f>
        <v>8868607.0200000014</v>
      </c>
      <c r="N7" s="28">
        <f t="shared" si="1"/>
        <v>2954660.8</v>
      </c>
      <c r="O7" s="28">
        <f t="shared" si="1"/>
        <v>0</v>
      </c>
      <c r="P7" s="28">
        <f t="shared" si="1"/>
        <v>6319423.1799999997</v>
      </c>
      <c r="Q7" s="28">
        <f>SUM(L7:P7)</f>
        <v>18680077.920000002</v>
      </c>
    </row>
    <row r="8" spans="1:17" x14ac:dyDescent="0.25">
      <c r="A8" s="27" t="s">
        <v>68</v>
      </c>
      <c r="B8" s="28"/>
      <c r="C8" s="28">
        <v>1602326</v>
      </c>
      <c r="D8" s="28"/>
      <c r="E8" s="28"/>
      <c r="F8" s="28"/>
      <c r="G8" s="28">
        <v>548354</v>
      </c>
      <c r="H8" s="28">
        <v>7524255</v>
      </c>
      <c r="I8" s="28">
        <v>4058208</v>
      </c>
      <c r="J8" s="28"/>
      <c r="K8" s="28">
        <v>7290540</v>
      </c>
      <c r="L8" s="28"/>
      <c r="M8" s="28">
        <v>4956426</v>
      </c>
      <c r="N8" s="28">
        <v>1575526</v>
      </c>
      <c r="O8" s="28"/>
      <c r="P8" s="28">
        <v>3539892</v>
      </c>
      <c r="Q8" s="28">
        <f t="shared" ref="Q8:Q12" si="2">SUM(L8:P8)</f>
        <v>10071844</v>
      </c>
    </row>
    <row r="9" spans="1:17" x14ac:dyDescent="0.25">
      <c r="A9" s="27" t="s">
        <v>69</v>
      </c>
      <c r="B9" s="28"/>
      <c r="C9" s="28">
        <v>76982</v>
      </c>
      <c r="D9" s="28"/>
      <c r="E9" s="28"/>
      <c r="F9" s="28"/>
      <c r="G9" s="28"/>
      <c r="H9" s="28"/>
      <c r="I9" s="28">
        <v>1043248</v>
      </c>
      <c r="J9" s="28"/>
      <c r="K9" s="28">
        <v>842149</v>
      </c>
      <c r="L9" s="28"/>
      <c r="M9" s="28"/>
      <c r="N9" s="28"/>
      <c r="O9" s="28"/>
      <c r="P9" s="28"/>
      <c r="Q9" s="28">
        <f t="shared" si="2"/>
        <v>0</v>
      </c>
    </row>
    <row r="10" spans="1:17" x14ac:dyDescent="0.25">
      <c r="A10" s="27" t="s">
        <v>70</v>
      </c>
      <c r="B10" s="28">
        <f>(B8-B9)*2%</f>
        <v>0</v>
      </c>
      <c r="C10" s="28">
        <f t="shared" ref="C10:F10" si="3">(C8-C9)*2%</f>
        <v>30506.880000000001</v>
      </c>
      <c r="D10" s="28">
        <f t="shared" si="3"/>
        <v>0</v>
      </c>
      <c r="E10" s="28">
        <f t="shared" si="3"/>
        <v>0</v>
      </c>
      <c r="F10" s="28">
        <f t="shared" si="3"/>
        <v>0</v>
      </c>
      <c r="G10" s="28">
        <f>(G8-G9)*2%</f>
        <v>10967.08</v>
      </c>
      <c r="H10" s="28">
        <f t="shared" ref="H10:K10" si="4">(H8-H9)*2%</f>
        <v>150485.1</v>
      </c>
      <c r="I10" s="28">
        <f t="shared" si="4"/>
        <v>60299.200000000004</v>
      </c>
      <c r="J10" s="28">
        <f t="shared" si="4"/>
        <v>0</v>
      </c>
      <c r="K10" s="28">
        <f t="shared" si="4"/>
        <v>128967.82</v>
      </c>
      <c r="L10" s="28">
        <f>(L8-L9)*2%</f>
        <v>0</v>
      </c>
      <c r="M10" s="28">
        <f t="shared" ref="M10:P10" si="5">(M8-M9)*2%</f>
        <v>99128.52</v>
      </c>
      <c r="N10" s="28">
        <f t="shared" si="5"/>
        <v>31510.52</v>
      </c>
      <c r="O10" s="28">
        <f t="shared" si="5"/>
        <v>0</v>
      </c>
      <c r="P10" s="28">
        <f t="shared" si="5"/>
        <v>70797.84</v>
      </c>
      <c r="Q10" s="28">
        <f>SUM(L10:P10)</f>
        <v>201436.88</v>
      </c>
    </row>
    <row r="11" spans="1:17" x14ac:dyDescent="0.25">
      <c r="A11" s="27" t="s">
        <v>71</v>
      </c>
      <c r="B11" s="25">
        <v>912072.66</v>
      </c>
      <c r="C11" s="25">
        <v>6089284.8800000008</v>
      </c>
      <c r="D11" s="25">
        <v>1377831</v>
      </c>
      <c r="E11" s="25">
        <v>0</v>
      </c>
      <c r="F11" s="25">
        <v>3633868.42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>
        <f>SUM(L11:P11)</f>
        <v>0</v>
      </c>
    </row>
    <row r="12" spans="1:17" x14ac:dyDescent="0.25">
      <c r="A12" s="29" t="s">
        <v>72</v>
      </c>
      <c r="B12" s="26">
        <f>+B7+B8-B9-B10-B11</f>
        <v>0</v>
      </c>
      <c r="C12" s="26">
        <f t="shared" ref="C12:F12" si="6">+C7+C8-C9-C10-C11</f>
        <v>1494837.12</v>
      </c>
      <c r="D12" s="26">
        <f t="shared" si="6"/>
        <v>0</v>
      </c>
      <c r="E12" s="26">
        <f t="shared" si="6"/>
        <v>0</v>
      </c>
      <c r="F12" s="26">
        <f t="shared" si="6"/>
        <v>0</v>
      </c>
      <c r="G12" s="26">
        <f>+G7+G8-G9-G10-G11</f>
        <v>537386.92000000004</v>
      </c>
      <c r="H12" s="26">
        <f t="shared" ref="H12:K12" si="7">+H7+H8-H9-H10-H11</f>
        <v>8868607.0200000014</v>
      </c>
      <c r="I12" s="26">
        <f t="shared" si="7"/>
        <v>2954660.8</v>
      </c>
      <c r="J12" s="26">
        <f t="shared" si="7"/>
        <v>0</v>
      </c>
      <c r="K12" s="26">
        <f t="shared" si="7"/>
        <v>6319423.1799999997</v>
      </c>
      <c r="L12" s="26">
        <f>+L7+L8-L9-L10-L11</f>
        <v>537386.92000000004</v>
      </c>
      <c r="M12" s="26">
        <f t="shared" ref="M12:P12" si="8">+M7+M8-M9-M10-M11</f>
        <v>13725904.500000002</v>
      </c>
      <c r="N12" s="26">
        <f t="shared" si="8"/>
        <v>4498676.28</v>
      </c>
      <c r="O12" s="26">
        <f t="shared" si="8"/>
        <v>0</v>
      </c>
      <c r="P12" s="26">
        <f t="shared" si="8"/>
        <v>9788517.3399999999</v>
      </c>
      <c r="Q12" s="26">
        <f>SUM(L12:P12)</f>
        <v>28550485.040000003</v>
      </c>
    </row>
    <row r="14" spans="1:17" x14ac:dyDescent="0.25">
      <c r="K14" s="30">
        <v>50029</v>
      </c>
    </row>
    <row r="16" spans="1:17" x14ac:dyDescent="0.25">
      <c r="K16" s="31">
        <f>K12-K14</f>
        <v>6269394.1799999997</v>
      </c>
    </row>
    <row r="18" spans="11:11" x14ac:dyDescent="0.25">
      <c r="K18" s="48">
        <f>K8*2%</f>
        <v>145810.80000000002</v>
      </c>
    </row>
  </sheetData>
  <mergeCells count="4">
    <mergeCell ref="B5:F5"/>
    <mergeCell ref="G5:K5"/>
    <mergeCell ref="L5:P5"/>
    <mergeCell ref="Q5:Q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J35"/>
  <sheetViews>
    <sheetView zoomScaleNormal="100" workbookViewId="0">
      <selection activeCell="I8" sqref="I8:I11"/>
    </sheetView>
  </sheetViews>
  <sheetFormatPr defaultColWidth="9.140625" defaultRowHeight="15" x14ac:dyDescent="0.25"/>
  <cols>
    <col min="1" max="1" width="14.28515625" style="2" customWidth="1"/>
    <col min="2" max="2" width="13.5703125" style="2" customWidth="1"/>
    <col min="3" max="3" width="17.140625" customWidth="1"/>
    <col min="4" max="4" width="15" customWidth="1"/>
    <col min="5" max="5" width="14.85546875" customWidth="1"/>
    <col min="6" max="6" width="53" bestFit="1" customWidth="1"/>
    <col min="7" max="10" width="17.140625" style="1" customWidth="1"/>
  </cols>
  <sheetData>
    <row r="1" spans="1:10" ht="18.75" x14ac:dyDescent="0.3">
      <c r="A1" s="43" t="s">
        <v>13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5" customHeight="1" x14ac:dyDescent="0.25">
      <c r="A2" s="4" t="s">
        <v>8</v>
      </c>
      <c r="B2" s="4" t="s">
        <v>1</v>
      </c>
      <c r="C2" s="5" t="s">
        <v>9</v>
      </c>
      <c r="D2" s="5" t="s">
        <v>0</v>
      </c>
      <c r="E2" s="5" t="s">
        <v>6</v>
      </c>
      <c r="F2" s="5" t="s">
        <v>10</v>
      </c>
      <c r="G2" s="6" t="s">
        <v>4</v>
      </c>
      <c r="H2" s="6" t="s">
        <v>2</v>
      </c>
      <c r="I2" s="6" t="s">
        <v>5</v>
      </c>
      <c r="J2" s="6" t="s">
        <v>11</v>
      </c>
    </row>
    <row r="3" spans="1:10" x14ac:dyDescent="0.25">
      <c r="A3" s="7">
        <v>45639</v>
      </c>
      <c r="B3" s="7">
        <v>45639</v>
      </c>
      <c r="C3" s="8" t="s">
        <v>14</v>
      </c>
      <c r="D3" s="8" t="s">
        <v>7</v>
      </c>
      <c r="E3" s="8" t="s">
        <v>3</v>
      </c>
      <c r="F3" s="8" t="s">
        <v>12</v>
      </c>
      <c r="G3" s="9">
        <v>1483635</v>
      </c>
      <c r="H3" s="9">
        <v>0</v>
      </c>
      <c r="I3" s="9">
        <v>118691</v>
      </c>
      <c r="J3" s="9">
        <v>1602326</v>
      </c>
    </row>
    <row r="4" spans="1:10" x14ac:dyDescent="0.25">
      <c r="A4" s="7">
        <v>45640</v>
      </c>
      <c r="B4" s="7">
        <v>45640</v>
      </c>
      <c r="C4" s="8" t="s">
        <v>57</v>
      </c>
      <c r="D4" s="8"/>
      <c r="E4" s="8" t="s">
        <v>3</v>
      </c>
      <c r="F4" s="10" t="s">
        <v>58</v>
      </c>
      <c r="G4" s="9">
        <v>-71280</v>
      </c>
      <c r="H4" s="9">
        <v>0</v>
      </c>
      <c r="I4" s="9">
        <v>-5702</v>
      </c>
      <c r="J4" s="9">
        <v>-76982</v>
      </c>
    </row>
    <row r="5" spans="1:10" x14ac:dyDescent="0.25">
      <c r="A5" s="11">
        <v>45659</v>
      </c>
      <c r="B5" s="11">
        <v>45659</v>
      </c>
      <c r="C5" s="10" t="s">
        <v>18</v>
      </c>
      <c r="D5" s="10" t="s">
        <v>19</v>
      </c>
      <c r="E5" s="10" t="s">
        <v>3</v>
      </c>
      <c r="F5" s="10" t="s">
        <v>12</v>
      </c>
      <c r="G5" s="12">
        <v>2306388</v>
      </c>
      <c r="H5" s="12">
        <v>0</v>
      </c>
      <c r="I5" s="12">
        <v>184511</v>
      </c>
      <c r="J5" s="12">
        <v>2490899</v>
      </c>
    </row>
    <row r="6" spans="1:10" x14ac:dyDescent="0.25">
      <c r="A6" s="11">
        <v>45665</v>
      </c>
      <c r="B6" s="11">
        <v>45665</v>
      </c>
      <c r="C6" s="10" t="s">
        <v>23</v>
      </c>
      <c r="D6" s="10" t="s">
        <v>24</v>
      </c>
      <c r="E6" s="10" t="s">
        <v>3</v>
      </c>
      <c r="F6" s="10" t="s">
        <v>12</v>
      </c>
      <c r="G6" s="12">
        <v>971800</v>
      </c>
      <c r="H6" s="12">
        <v>0</v>
      </c>
      <c r="I6" s="12">
        <v>77744</v>
      </c>
      <c r="J6" s="12">
        <v>1049544</v>
      </c>
    </row>
    <row r="7" spans="1:10" x14ac:dyDescent="0.25">
      <c r="A7" s="11">
        <v>45674</v>
      </c>
      <c r="B7" s="11">
        <v>45674</v>
      </c>
      <c r="C7" s="10" t="s">
        <v>31</v>
      </c>
      <c r="D7" s="10" t="s">
        <v>32</v>
      </c>
      <c r="E7" s="10" t="s">
        <v>3</v>
      </c>
      <c r="F7" s="10" t="s">
        <v>12</v>
      </c>
      <c r="G7" s="12">
        <v>3688715</v>
      </c>
      <c r="H7" s="12">
        <v>0</v>
      </c>
      <c r="I7" s="12">
        <v>295097</v>
      </c>
      <c r="J7" s="12">
        <v>3983812</v>
      </c>
    </row>
    <row r="8" spans="1:10" x14ac:dyDescent="0.25">
      <c r="A8" s="11">
        <v>45659</v>
      </c>
      <c r="B8" s="11">
        <v>45659</v>
      </c>
      <c r="C8" s="10" t="s">
        <v>15</v>
      </c>
      <c r="D8" s="10" t="s">
        <v>16</v>
      </c>
      <c r="E8" s="10" t="s">
        <v>17</v>
      </c>
      <c r="F8" s="10" t="s">
        <v>56</v>
      </c>
      <c r="G8" s="12">
        <v>1584340</v>
      </c>
      <c r="H8" s="12">
        <v>0</v>
      </c>
      <c r="I8" s="12">
        <v>126747</v>
      </c>
      <c r="J8" s="12">
        <v>1711087</v>
      </c>
    </row>
    <row r="9" spans="1:10" x14ac:dyDescent="0.25">
      <c r="A9" s="11">
        <v>45660</v>
      </c>
      <c r="B9" s="11">
        <v>45660</v>
      </c>
      <c r="C9" s="10" t="s">
        <v>60</v>
      </c>
      <c r="D9" s="10"/>
      <c r="E9" s="10" t="s">
        <v>17</v>
      </c>
      <c r="F9" s="10" t="s">
        <v>56</v>
      </c>
      <c r="G9" s="12">
        <v>-779767</v>
      </c>
      <c r="H9" s="12">
        <v>0</v>
      </c>
      <c r="I9" s="12">
        <v>-62382</v>
      </c>
      <c r="J9" s="12">
        <v>-842149</v>
      </c>
    </row>
    <row r="10" spans="1:10" x14ac:dyDescent="0.25">
      <c r="A10" s="11">
        <v>45665</v>
      </c>
      <c r="B10" s="11">
        <v>45665</v>
      </c>
      <c r="C10" s="10" t="s">
        <v>25</v>
      </c>
      <c r="D10" s="10" t="s">
        <v>26</v>
      </c>
      <c r="E10" s="10" t="s">
        <v>17</v>
      </c>
      <c r="F10" s="10" t="s">
        <v>56</v>
      </c>
      <c r="G10" s="12">
        <v>1561065</v>
      </c>
      <c r="H10" s="12">
        <v>0</v>
      </c>
      <c r="I10" s="12">
        <v>124885</v>
      </c>
      <c r="J10" s="12">
        <v>1685950</v>
      </c>
    </row>
    <row r="11" spans="1:10" x14ac:dyDescent="0.25">
      <c r="A11" s="11">
        <v>45674</v>
      </c>
      <c r="B11" s="11">
        <v>45674</v>
      </c>
      <c r="C11" s="10" t="s">
        <v>29</v>
      </c>
      <c r="D11" s="10" t="s">
        <v>30</v>
      </c>
      <c r="E11" s="10" t="s">
        <v>17</v>
      </c>
      <c r="F11" s="10" t="s">
        <v>56</v>
      </c>
      <c r="G11" s="12">
        <v>3605095</v>
      </c>
      <c r="H11" s="12">
        <v>0</v>
      </c>
      <c r="I11" s="12">
        <v>288408</v>
      </c>
      <c r="J11" s="12">
        <v>3893503</v>
      </c>
    </row>
    <row r="12" spans="1:10" x14ac:dyDescent="0.25">
      <c r="A12" s="11">
        <v>45659</v>
      </c>
      <c r="B12" s="11">
        <v>45659</v>
      </c>
      <c r="C12" s="10" t="s">
        <v>20</v>
      </c>
      <c r="D12" s="10" t="s">
        <v>21</v>
      </c>
      <c r="E12" s="10" t="s">
        <v>3</v>
      </c>
      <c r="F12" s="10" t="s">
        <v>22</v>
      </c>
      <c r="G12" s="12">
        <v>693203</v>
      </c>
      <c r="H12" s="12">
        <v>0</v>
      </c>
      <c r="I12" s="12">
        <v>55456</v>
      </c>
      <c r="J12" s="12">
        <v>748659</v>
      </c>
    </row>
    <row r="13" spans="1:10" x14ac:dyDescent="0.25">
      <c r="A13" s="11">
        <v>45660</v>
      </c>
      <c r="B13" s="11">
        <v>45660</v>
      </c>
      <c r="C13" s="10" t="s">
        <v>59</v>
      </c>
      <c r="D13" s="10"/>
      <c r="E13" s="10" t="s">
        <v>3</v>
      </c>
      <c r="F13" s="10" t="s">
        <v>22</v>
      </c>
      <c r="G13" s="12">
        <v>-965970</v>
      </c>
      <c r="H13" s="12">
        <v>0</v>
      </c>
      <c r="I13" s="12">
        <v>-77278</v>
      </c>
      <c r="J13" s="12">
        <v>-1043248</v>
      </c>
    </row>
    <row r="14" spans="1:10" x14ac:dyDescent="0.25">
      <c r="A14" s="11">
        <v>45665</v>
      </c>
      <c r="B14" s="11">
        <v>45665</v>
      </c>
      <c r="C14" s="10" t="s">
        <v>27</v>
      </c>
      <c r="D14" s="10" t="s">
        <v>28</v>
      </c>
      <c r="E14" s="10" t="s">
        <v>3</v>
      </c>
      <c r="F14" s="10" t="s">
        <v>22</v>
      </c>
      <c r="G14" s="12">
        <v>1505690</v>
      </c>
      <c r="H14" s="12">
        <v>0</v>
      </c>
      <c r="I14" s="12">
        <v>120455</v>
      </c>
      <c r="J14" s="12">
        <v>1626145</v>
      </c>
    </row>
    <row r="15" spans="1:10" x14ac:dyDescent="0.25">
      <c r="A15" s="11">
        <v>45674</v>
      </c>
      <c r="B15" s="11">
        <v>45674</v>
      </c>
      <c r="C15" s="10" t="s">
        <v>36</v>
      </c>
      <c r="D15" s="10" t="s">
        <v>37</v>
      </c>
      <c r="E15" s="10" t="s">
        <v>3</v>
      </c>
      <c r="F15" s="10" t="s">
        <v>22</v>
      </c>
      <c r="G15" s="12">
        <v>1558707</v>
      </c>
      <c r="H15" s="12">
        <v>0</v>
      </c>
      <c r="I15" s="12">
        <v>124697</v>
      </c>
      <c r="J15" s="12">
        <v>1683404</v>
      </c>
    </row>
    <row r="16" spans="1:10" x14ac:dyDescent="0.25">
      <c r="A16" s="11">
        <v>45674</v>
      </c>
      <c r="B16" s="11">
        <v>45674</v>
      </c>
      <c r="C16" s="10" t="s">
        <v>33</v>
      </c>
      <c r="D16" s="10" t="s">
        <v>34</v>
      </c>
      <c r="E16" s="10" t="s">
        <v>3</v>
      </c>
      <c r="F16" s="10" t="s">
        <v>35</v>
      </c>
      <c r="G16" s="12">
        <v>507735</v>
      </c>
      <c r="H16" s="12">
        <v>0</v>
      </c>
      <c r="I16" s="12">
        <v>40619</v>
      </c>
      <c r="J16" s="12">
        <v>548354</v>
      </c>
    </row>
    <row r="17" spans="1:10" x14ac:dyDescent="0.25">
      <c r="A17" s="13">
        <v>45714</v>
      </c>
      <c r="B17" s="13">
        <v>45714</v>
      </c>
      <c r="C17" s="14" t="s">
        <v>52</v>
      </c>
      <c r="D17" s="14" t="s">
        <v>53</v>
      </c>
      <c r="E17" s="14" t="s">
        <v>54</v>
      </c>
      <c r="F17" s="14" t="s">
        <v>55</v>
      </c>
      <c r="G17" s="15">
        <v>1458820</v>
      </c>
      <c r="H17" s="15">
        <v>0</v>
      </c>
      <c r="I17" s="15">
        <v>116706</v>
      </c>
      <c r="J17" s="12">
        <v>1575526</v>
      </c>
    </row>
    <row r="18" spans="1:10" x14ac:dyDescent="0.25">
      <c r="A18" s="11">
        <v>45693</v>
      </c>
      <c r="B18" s="11">
        <v>45693</v>
      </c>
      <c r="C18" s="10" t="s">
        <v>40</v>
      </c>
      <c r="D18" s="10" t="s">
        <v>41</v>
      </c>
      <c r="E18" s="10" t="s">
        <v>3</v>
      </c>
      <c r="F18" s="10" t="s">
        <v>12</v>
      </c>
      <c r="G18" s="12">
        <v>1815220</v>
      </c>
      <c r="H18" s="12">
        <v>0</v>
      </c>
      <c r="I18" s="12">
        <v>145218</v>
      </c>
      <c r="J18" s="12">
        <v>1960438</v>
      </c>
    </row>
    <row r="19" spans="1:10" s="3" customFormat="1" x14ac:dyDescent="0.25">
      <c r="A19" s="13">
        <v>45709</v>
      </c>
      <c r="B19" s="13">
        <v>45709</v>
      </c>
      <c r="C19" s="14" t="s">
        <v>45</v>
      </c>
      <c r="D19" s="14" t="s">
        <v>46</v>
      </c>
      <c r="E19" s="14" t="s">
        <v>47</v>
      </c>
      <c r="F19" s="14" t="s">
        <v>12</v>
      </c>
      <c r="G19" s="15">
        <v>1512448</v>
      </c>
      <c r="H19" s="15">
        <v>0</v>
      </c>
      <c r="I19" s="15">
        <v>120996</v>
      </c>
      <c r="J19" s="12">
        <v>1633444</v>
      </c>
    </row>
    <row r="20" spans="1:10" s="3" customFormat="1" x14ac:dyDescent="0.25">
      <c r="A20" s="13">
        <v>45714</v>
      </c>
      <c r="B20" s="13">
        <v>45714</v>
      </c>
      <c r="C20" s="14" t="s">
        <v>48</v>
      </c>
      <c r="D20" s="14" t="s">
        <v>49</v>
      </c>
      <c r="E20" s="14" t="s">
        <v>47</v>
      </c>
      <c r="F20" s="14" t="s">
        <v>12</v>
      </c>
      <c r="G20" s="15">
        <v>1261615</v>
      </c>
      <c r="H20" s="15">
        <v>0</v>
      </c>
      <c r="I20" s="15">
        <v>100929</v>
      </c>
      <c r="J20" s="12">
        <v>1362544</v>
      </c>
    </row>
    <row r="21" spans="1:10" s="3" customFormat="1" x14ac:dyDescent="0.25">
      <c r="A21" s="11">
        <v>45693</v>
      </c>
      <c r="B21" s="11">
        <v>45693</v>
      </c>
      <c r="C21" s="10" t="s">
        <v>38</v>
      </c>
      <c r="D21" s="10" t="s">
        <v>39</v>
      </c>
      <c r="E21" s="10" t="s">
        <v>17</v>
      </c>
      <c r="F21" s="10" t="s">
        <v>56</v>
      </c>
      <c r="G21" s="12">
        <v>1245588</v>
      </c>
      <c r="H21" s="12">
        <v>0</v>
      </c>
      <c r="I21" s="12">
        <v>99647</v>
      </c>
      <c r="J21" s="12">
        <v>1345235</v>
      </c>
    </row>
    <row r="22" spans="1:10" s="3" customFormat="1" x14ac:dyDescent="0.25">
      <c r="A22" s="13">
        <v>45709</v>
      </c>
      <c r="B22" s="13">
        <v>45709</v>
      </c>
      <c r="C22" s="14" t="s">
        <v>42</v>
      </c>
      <c r="D22" s="14" t="s">
        <v>43</v>
      </c>
      <c r="E22" s="14" t="s">
        <v>44</v>
      </c>
      <c r="F22" s="14" t="s">
        <v>56</v>
      </c>
      <c r="G22" s="15">
        <v>925740</v>
      </c>
      <c r="H22" s="15">
        <v>0</v>
      </c>
      <c r="I22" s="15">
        <v>74059</v>
      </c>
      <c r="J22" s="12">
        <v>999799</v>
      </c>
    </row>
    <row r="23" spans="1:10" s="3" customFormat="1" x14ac:dyDescent="0.25">
      <c r="A23" s="13">
        <v>45714</v>
      </c>
      <c r="B23" s="13">
        <v>45714</v>
      </c>
      <c r="C23" s="14" t="s">
        <v>50</v>
      </c>
      <c r="D23" s="14" t="s">
        <v>51</v>
      </c>
      <c r="E23" s="14" t="s">
        <v>44</v>
      </c>
      <c r="F23" s="14" t="s">
        <v>56</v>
      </c>
      <c r="G23" s="15">
        <v>1106350</v>
      </c>
      <c r="H23" s="15">
        <v>0</v>
      </c>
      <c r="I23" s="15">
        <v>88508</v>
      </c>
      <c r="J23" s="12">
        <v>1194858</v>
      </c>
    </row>
    <row r="24" spans="1:10" s="3" customFormat="1" x14ac:dyDescent="0.25">
      <c r="A24" s="44">
        <v>45676</v>
      </c>
      <c r="B24" s="44">
        <v>45676</v>
      </c>
      <c r="C24" s="45" t="s">
        <v>77</v>
      </c>
      <c r="D24" s="14"/>
      <c r="E24" s="45" t="s">
        <v>3</v>
      </c>
      <c r="F24" s="14"/>
      <c r="G24" s="15"/>
      <c r="H24" s="15"/>
      <c r="I24" s="15"/>
      <c r="J24" s="12">
        <v>-384912</v>
      </c>
    </row>
    <row r="25" spans="1:10" s="3" customFormat="1" x14ac:dyDescent="0.25">
      <c r="A25" s="46"/>
      <c r="B25" s="44">
        <v>45676</v>
      </c>
      <c r="C25" s="45" t="s">
        <v>77</v>
      </c>
      <c r="D25" s="14"/>
      <c r="E25" s="45" t="s">
        <v>3</v>
      </c>
      <c r="F25" s="14"/>
      <c r="G25" s="15"/>
      <c r="H25" s="15"/>
      <c r="I25" s="15"/>
      <c r="J25" s="12">
        <v>-384912</v>
      </c>
    </row>
    <row r="26" spans="1:10" s="3" customFormat="1" x14ac:dyDescent="0.25">
      <c r="A26" s="46"/>
      <c r="B26" s="44">
        <v>45692</v>
      </c>
      <c r="C26" s="45" t="s">
        <v>78</v>
      </c>
      <c r="D26" s="14"/>
      <c r="E26" s="45" t="s">
        <v>3</v>
      </c>
      <c r="F26" s="14"/>
      <c r="G26" s="15"/>
      <c r="H26" s="15"/>
      <c r="I26" s="15"/>
      <c r="J26" s="12">
        <v>-230947</v>
      </c>
    </row>
    <row r="27" spans="1:10" s="3" customFormat="1" x14ac:dyDescent="0.25">
      <c r="A27" s="46"/>
      <c r="B27" s="44">
        <v>45716</v>
      </c>
      <c r="C27" s="45" t="s">
        <v>79</v>
      </c>
      <c r="D27" s="14"/>
      <c r="E27" s="45" t="s">
        <v>3</v>
      </c>
      <c r="F27" s="14"/>
      <c r="G27" s="15"/>
      <c r="H27" s="15"/>
      <c r="I27" s="15"/>
      <c r="J27" s="12">
        <v>-104060</v>
      </c>
    </row>
    <row r="28" spans="1:10" s="3" customFormat="1" x14ac:dyDescent="0.25">
      <c r="A28" s="46"/>
      <c r="B28" s="44">
        <v>45716</v>
      </c>
      <c r="C28" s="45" t="s">
        <v>80</v>
      </c>
      <c r="D28" s="14"/>
      <c r="E28" s="45" t="s">
        <v>3</v>
      </c>
      <c r="F28" s="14"/>
      <c r="G28" s="15"/>
      <c r="H28" s="15"/>
      <c r="I28" s="15"/>
      <c r="J28" s="12">
        <v>-153116</v>
      </c>
    </row>
    <row r="29" spans="1:10" s="3" customFormat="1" x14ac:dyDescent="0.25">
      <c r="A29" s="46"/>
      <c r="B29" s="44">
        <v>45716</v>
      </c>
      <c r="C29" s="45" t="s">
        <v>81</v>
      </c>
      <c r="D29" s="14"/>
      <c r="E29" s="45" t="s">
        <v>3</v>
      </c>
      <c r="F29" s="14"/>
      <c r="G29" s="15"/>
      <c r="H29" s="15"/>
      <c r="I29" s="15"/>
      <c r="J29" s="12">
        <v>-115281</v>
      </c>
    </row>
    <row r="30" spans="1:10" s="3" customFormat="1" x14ac:dyDescent="0.25">
      <c r="A30" s="46"/>
      <c r="B30" s="44">
        <v>45694</v>
      </c>
      <c r="C30" s="45" t="s">
        <v>85</v>
      </c>
      <c r="D30" s="14"/>
      <c r="E30" s="45" t="s">
        <v>17</v>
      </c>
      <c r="F30" s="14"/>
      <c r="G30" s="15"/>
      <c r="H30" s="15"/>
      <c r="I30" s="15"/>
      <c r="J30" s="12">
        <v>-874786</v>
      </c>
    </row>
    <row r="31" spans="1:10" s="3" customFormat="1" x14ac:dyDescent="0.25">
      <c r="A31" s="46"/>
      <c r="B31" s="44">
        <v>45662</v>
      </c>
      <c r="C31" s="45" t="s">
        <v>82</v>
      </c>
      <c r="D31" s="14"/>
      <c r="E31" s="45" t="s">
        <v>17</v>
      </c>
      <c r="F31" s="14"/>
      <c r="G31" s="15"/>
      <c r="H31" s="15"/>
      <c r="I31" s="15"/>
      <c r="J31" s="12">
        <v>-104060</v>
      </c>
    </row>
    <row r="32" spans="1:10" s="3" customFormat="1" x14ac:dyDescent="0.25">
      <c r="A32" s="46"/>
      <c r="B32" s="44">
        <v>45677</v>
      </c>
      <c r="C32" s="45" t="s">
        <v>83</v>
      </c>
      <c r="D32" s="14"/>
      <c r="E32" s="45" t="s">
        <v>17</v>
      </c>
      <c r="F32" s="14"/>
      <c r="G32" s="15"/>
      <c r="H32" s="15"/>
      <c r="I32" s="15"/>
      <c r="J32" s="12">
        <v>-51488</v>
      </c>
    </row>
    <row r="33" spans="1:10" s="3" customFormat="1" x14ac:dyDescent="0.25">
      <c r="A33" s="46"/>
      <c r="B33" s="44">
        <v>45677</v>
      </c>
      <c r="C33" s="45" t="s">
        <v>84</v>
      </c>
      <c r="D33" s="14"/>
      <c r="E33" s="45" t="s">
        <v>17</v>
      </c>
      <c r="F33" s="14"/>
      <c r="G33" s="15"/>
      <c r="H33" s="15"/>
      <c r="I33" s="15"/>
      <c r="J33" s="12">
        <v>-52030</v>
      </c>
    </row>
    <row r="34" spans="1:10" s="3" customFormat="1" x14ac:dyDescent="0.25">
      <c r="A34" s="46"/>
      <c r="B34" s="46"/>
      <c r="C34" s="47"/>
      <c r="D34" s="14"/>
      <c r="E34" s="47"/>
      <c r="F34" s="14"/>
      <c r="G34" s="15"/>
      <c r="H34" s="15"/>
      <c r="I34" s="15"/>
      <c r="J34" s="17"/>
    </row>
    <row r="35" spans="1:10" x14ac:dyDescent="0.25">
      <c r="A35" s="16"/>
      <c r="B35" s="16"/>
      <c r="C35" s="17"/>
      <c r="D35" s="17"/>
      <c r="E35" s="17"/>
      <c r="F35" s="17"/>
      <c r="G35" s="18">
        <f>SUM(G3:G23)</f>
        <v>26975137</v>
      </c>
      <c r="H35" s="18">
        <f>SUM(H3:H23)</f>
        <v>0</v>
      </c>
      <c r="I35" s="18">
        <f>SUM(I3:I23)</f>
        <v>2158011</v>
      </c>
      <c r="J35" s="18">
        <f>SUM(J3:J34)</f>
        <v>26677556</v>
      </c>
    </row>
  </sheetData>
  <autoFilter ref="A2:J35" xr:uid="{00000000-0009-0000-0000-000002000000}">
    <sortState xmlns:xlrd2="http://schemas.microsoft.com/office/spreadsheetml/2017/richdata2" ref="A17:J23">
      <sortCondition ref="F2:F35"/>
    </sortState>
  </autoFilter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 (2)</vt:lpstr>
      <vt:lpstr>Tổng hợp</vt:lpstr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2025-03-01T03:27:27Z</dcterms:created>
  <dcterms:modified xsi:type="dcterms:W3CDTF">2025-11-14T07:17:39Z</dcterms:modified>
</cp:coreProperties>
</file>