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CLEVERFOOD T6 đã chốt-da nhap T7\"/>
    </mc:Choice>
  </mc:AlternateContent>
  <bookViews>
    <workbookView xWindow="1005" yWindow="1005" windowWidth="15000" windowHeight="10005"/>
  </bookViews>
  <sheets>
    <sheet name="T2" sheetId="3" r:id="rId1"/>
    <sheet name="T1" sheetId="2" r:id="rId2"/>
    <sheet name="Ban_hang" sheetId="1" r:id="rId3"/>
  </sheets>
  <definedNames>
    <definedName name="_xlnm._FilterDatabase" localSheetId="2" hidden="1">Ban_hang!$A$2:$J$15</definedName>
    <definedName name="_xlnm._FilterDatabase" localSheetId="1" hidden="1">'T1'!$A$2:$J$8</definedName>
    <definedName name="_xlnm._FilterDatabase" localSheetId="0" hidden="1">'T2'!$A$2:$J$11</definedName>
  </definedNames>
  <calcPr calcId="162913"/>
</workbook>
</file>

<file path=xl/calcChain.xml><?xml version="1.0" encoding="utf-8"?>
<calcChain xmlns="http://schemas.openxmlformats.org/spreadsheetml/2006/main">
  <c r="L14" i="3" l="1"/>
  <c r="H16" i="3" l="1"/>
  <c r="H18" i="3"/>
  <c r="H20" i="3" s="1"/>
  <c r="J10" i="3"/>
  <c r="I10" i="3"/>
  <c r="H10" i="3"/>
  <c r="G10" i="3"/>
  <c r="G16" i="3" s="1"/>
  <c r="G19" i="3" s="1"/>
  <c r="H13" i="2"/>
  <c r="H15" i="2"/>
  <c r="H17" i="2" s="1"/>
  <c r="J7" i="2"/>
  <c r="I7" i="2"/>
  <c r="H7" i="2"/>
  <c r="G7" i="2"/>
  <c r="G13" i="2" s="1"/>
  <c r="G17" i="3" l="1"/>
  <c r="G20" i="3" s="1"/>
  <c r="I20" i="3" s="1"/>
  <c r="J11" i="3" s="1"/>
  <c r="G16" i="2"/>
  <c r="G14" i="2"/>
  <c r="H20" i="1"/>
  <c r="H22" i="1"/>
  <c r="H24" i="1" s="1"/>
  <c r="I24" i="1" s="1"/>
  <c r="J15" i="1" s="1"/>
  <c r="G14" i="1"/>
  <c r="J14" i="1"/>
  <c r="G17" i="2" l="1"/>
  <c r="I17" i="2" s="1"/>
  <c r="J8" i="2" s="1"/>
  <c r="H14" i="1"/>
  <c r="I14" i="1"/>
  <c r="G20" i="1"/>
  <c r="G21" i="1" s="1"/>
  <c r="G23" i="1" l="1"/>
  <c r="G24" i="1" s="1"/>
</calcChain>
</file>

<file path=xl/sharedStrings.xml><?xml version="1.0" encoding="utf-8"?>
<sst xmlns="http://schemas.openxmlformats.org/spreadsheetml/2006/main" count="129" uniqueCount="39">
  <si>
    <t>Số hóa đơn</t>
  </si>
  <si>
    <t>Ngày chứng từ</t>
  </si>
  <si>
    <t>BH2319855</t>
  </si>
  <si>
    <t>BH2320708</t>
  </si>
  <si>
    <t>Tiền chiết khấu</t>
  </si>
  <si>
    <t>cleverfood Lữ Đoàn 136 Hồ Tùng Mậu</t>
  </si>
  <si>
    <t>CLEVERFOOD</t>
  </si>
  <si>
    <t>BH2319530</t>
  </si>
  <si>
    <t>Tổng tiền hàng</t>
  </si>
  <si>
    <t>BH2320266</t>
  </si>
  <si>
    <t>Tiền thuế GTGT</t>
  </si>
  <si>
    <t>cleverfood Lữ Đoàn 21 Lê Đức Thọ</t>
  </si>
  <si>
    <t>Mã khách hàng</t>
  </si>
  <si>
    <t>BH2321229</t>
  </si>
  <si>
    <t>cleverfood Toà A Goldseason, Quận Thanh Xuân</t>
  </si>
  <si>
    <t>Ngày hạch toán</t>
  </si>
  <si>
    <t>BH2321218</t>
  </si>
  <si>
    <t>Số chứng từ</t>
  </si>
  <si>
    <t>Diễn giải</t>
  </si>
  <si>
    <t>Tổng tiền thanh toán</t>
  </si>
  <si>
    <t>Số dòng = 6</t>
  </si>
  <si>
    <t>DANH SÁCH BÁN HÀNG</t>
  </si>
  <si>
    <t>HBTL25010027</t>
  </si>
  <si>
    <t>Hàng Trả - cleverfood Lữ Đoàn 136 Hồ Tùng Mậu</t>
  </si>
  <si>
    <t>HBTL25010248</t>
  </si>
  <si>
    <t>Phần tính CK</t>
  </si>
  <si>
    <t>tính trước thuế và trừ HTL</t>
  </si>
  <si>
    <t>tính trước thuế ko trừ HLT</t>
  </si>
  <si>
    <t>Tổng doanh số (T8.24)</t>
  </si>
  <si>
    <t>Chiết khấu thanh toán đúng hạn 1%</t>
  </si>
  <si>
    <t>Chiết khấu hỗ trợ trưng bày 1%</t>
  </si>
  <si>
    <t>Thưởng doanh thu năm KĐK 1%</t>
  </si>
  <si>
    <t>Tổng chiết khấu cấn trừ</t>
  </si>
  <si>
    <t>HBTL25010524</t>
  </si>
  <si>
    <t>Hàng Trả - cleverfood Lữ Đoàn 136 Hồ Tùng Mậu - cleverfood0003</t>
  </si>
  <si>
    <t>HBTL25010523</t>
  </si>
  <si>
    <t>Hàng Trả - cleverfood Lữ Đoàn 21 Lê Đức Thọ - cleverfood0006</t>
  </si>
  <si>
    <t>HBTL25010522</t>
  </si>
  <si>
    <t>Hàng Trả - cleverfood Toà A Goldseason, Quận Thanh Xuân - cleverfood0012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</si>
</sst>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##,###,###,###"/>
  </numFmts>
  <fonts count="11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38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38" fontId="4" fillId="3" borderId="1" xfId="0" applyNumberFormat="1" applyFont="1" applyFill="1" applyBorder="1" applyAlignment="1">
      <alignment horizontal="right" vertical="center"/>
    </xf>
    <xf numFmtId="14" fontId="4" fillId="3" borderId="1" xfId="0" applyNumberFormat="1" applyFont="1" applyFill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5" fillId="0" borderId="3" xfId="0" applyFont="1" applyFill="1" applyBorder="1" applyAlignment="1"/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/>
    <xf numFmtId="164" fontId="9" fillId="0" borderId="3" xfId="1" applyNumberFormat="1" applyFont="1" applyBorder="1" applyAlignment="1"/>
    <xf numFmtId="165" fontId="6" fillId="0" borderId="3" xfId="0" applyNumberFormat="1" applyFont="1" applyFill="1" applyBorder="1" applyAlignment="1"/>
    <xf numFmtId="0" fontId="10" fillId="0" borderId="3" xfId="0" applyFont="1" applyFill="1" applyBorder="1" applyAlignment="1"/>
    <xf numFmtId="164" fontId="10" fillId="0" borderId="3" xfId="0" applyNumberFormat="1" applyFont="1" applyFill="1" applyBorder="1" applyAlignment="1"/>
    <xf numFmtId="165" fontId="5" fillId="0" borderId="3" xfId="0" applyNumberFormat="1" applyFont="1" applyFill="1" applyBorder="1" applyAlignment="1"/>
    <xf numFmtId="164" fontId="9" fillId="0" borderId="3" xfId="0" applyNumberFormat="1" applyFont="1" applyFill="1" applyBorder="1" applyAlignment="1"/>
    <xf numFmtId="1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38" fontId="1" fillId="4" borderId="1" xfId="0" applyNumberFormat="1" applyFont="1" applyFill="1" applyBorder="1" applyAlignment="1">
      <alignment horizontal="right" vertical="center"/>
    </xf>
    <xf numFmtId="0" fontId="0" fillId="4" borderId="0" xfId="0" applyFill="1"/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8" fontId="1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0"/>
  <sheetViews>
    <sheetView tabSelected="1" zoomScaleNormal="100" workbookViewId="0">
      <selection activeCell="L15" sqref="L15"/>
    </sheetView>
  </sheetViews>
  <sheetFormatPr defaultColWidth="9.140625" defaultRowHeight="15" x14ac:dyDescent="0.25"/>
  <cols>
    <col min="1" max="1" width="14.28515625" style="5" customWidth="1"/>
    <col min="2" max="2" width="13.5703125" style="5" customWidth="1"/>
    <col min="3" max="3" width="17.140625" customWidth="1"/>
    <col min="4" max="4" width="15" customWidth="1"/>
    <col min="5" max="5" width="14.85546875" customWidth="1"/>
    <col min="6" max="6" width="35.42578125" bestFit="1" customWidth="1"/>
    <col min="7" max="7" width="17.5703125" style="6" customWidth="1"/>
    <col min="8" max="8" width="17.85546875" style="6" customWidth="1"/>
    <col min="9" max="9" width="14.7109375" style="6" customWidth="1"/>
    <col min="10" max="10" width="17.140625" style="6" customWidth="1"/>
    <col min="12" max="12" width="9.85546875" bestFit="1" customWidth="1"/>
  </cols>
  <sheetData>
    <row r="1" spans="1:12" ht="18.75" x14ac:dyDescent="0.3">
      <c r="A1" s="32" t="s">
        <v>21</v>
      </c>
      <c r="B1" s="32"/>
      <c r="C1" s="32"/>
      <c r="D1" s="32"/>
      <c r="E1" s="32"/>
      <c r="F1" s="32"/>
      <c r="G1" s="32"/>
      <c r="H1" s="32"/>
      <c r="I1" s="32"/>
      <c r="J1" s="32"/>
    </row>
    <row r="2" spans="1:12" ht="15" customHeight="1" x14ac:dyDescent="0.25">
      <c r="A2" s="10" t="s">
        <v>15</v>
      </c>
      <c r="B2" s="10" t="s">
        <v>1</v>
      </c>
      <c r="C2" s="3" t="s">
        <v>17</v>
      </c>
      <c r="D2" s="3" t="s">
        <v>0</v>
      </c>
      <c r="E2" s="3" t="s">
        <v>12</v>
      </c>
      <c r="F2" s="3" t="s">
        <v>18</v>
      </c>
      <c r="G2" s="4" t="s">
        <v>8</v>
      </c>
      <c r="H2" s="4" t="s">
        <v>4</v>
      </c>
      <c r="I2" s="4" t="s">
        <v>10</v>
      </c>
      <c r="J2" s="4" t="s">
        <v>19</v>
      </c>
    </row>
    <row r="3" spans="1:12" s="31" customFormat="1" x14ac:dyDescent="0.25">
      <c r="A3" s="28">
        <v>45694</v>
      </c>
      <c r="B3" s="28">
        <v>45694</v>
      </c>
      <c r="C3" s="29" t="s">
        <v>3</v>
      </c>
      <c r="D3" s="29"/>
      <c r="E3" s="29" t="s">
        <v>6</v>
      </c>
      <c r="F3" s="29" t="s">
        <v>5</v>
      </c>
      <c r="G3" s="30">
        <v>1106350</v>
      </c>
      <c r="H3" s="30">
        <v>0</v>
      </c>
      <c r="I3" s="30">
        <v>88508</v>
      </c>
      <c r="J3" s="30">
        <v>1194858</v>
      </c>
    </row>
    <row r="4" spans="1:12" s="31" customFormat="1" x14ac:dyDescent="0.25">
      <c r="A4" s="28">
        <v>45702</v>
      </c>
      <c r="B4" s="28">
        <v>45702</v>
      </c>
      <c r="C4" s="29" t="s">
        <v>24</v>
      </c>
      <c r="D4" s="29"/>
      <c r="E4" s="29" t="s">
        <v>6</v>
      </c>
      <c r="F4" s="29" t="s">
        <v>5</v>
      </c>
      <c r="G4" s="30">
        <v>-515905</v>
      </c>
      <c r="H4" s="30">
        <v>0</v>
      </c>
      <c r="I4" s="30">
        <v>-41273</v>
      </c>
      <c r="J4" s="30">
        <v>-557178</v>
      </c>
    </row>
    <row r="5" spans="1:12" x14ac:dyDescent="0.25">
      <c r="A5" s="1">
        <v>45709</v>
      </c>
      <c r="B5" s="1">
        <v>45709</v>
      </c>
      <c r="C5" s="2" t="s">
        <v>33</v>
      </c>
      <c r="D5" s="2"/>
      <c r="E5" s="2" t="s">
        <v>6</v>
      </c>
      <c r="F5" s="2" t="s">
        <v>34</v>
      </c>
      <c r="G5" s="7">
        <v>-186781</v>
      </c>
      <c r="H5" s="7">
        <v>0</v>
      </c>
      <c r="I5" s="7">
        <v>-14943</v>
      </c>
      <c r="J5" s="7">
        <v>-201724</v>
      </c>
    </row>
    <row r="6" spans="1:12" x14ac:dyDescent="0.25">
      <c r="A6" s="1">
        <v>45714</v>
      </c>
      <c r="B6" s="1">
        <v>45714</v>
      </c>
      <c r="C6" s="2" t="s">
        <v>35</v>
      </c>
      <c r="D6" s="2"/>
      <c r="E6" s="2" t="s">
        <v>6</v>
      </c>
      <c r="F6" s="2" t="s">
        <v>36</v>
      </c>
      <c r="G6" s="7">
        <v>-309582</v>
      </c>
      <c r="H6" s="7">
        <v>0</v>
      </c>
      <c r="I6" s="7">
        <v>-24767</v>
      </c>
      <c r="J6" s="7">
        <v>-334349</v>
      </c>
    </row>
    <row r="7" spans="1:12" x14ac:dyDescent="0.25">
      <c r="A7" s="1">
        <v>45715</v>
      </c>
      <c r="B7" s="1">
        <v>45715</v>
      </c>
      <c r="C7" s="2" t="s">
        <v>37</v>
      </c>
      <c r="D7" s="2"/>
      <c r="E7" s="2" t="s">
        <v>6</v>
      </c>
      <c r="F7" s="2" t="s">
        <v>38</v>
      </c>
      <c r="G7" s="7">
        <v>-494552</v>
      </c>
      <c r="H7" s="7">
        <v>0</v>
      </c>
      <c r="I7" s="7">
        <v>-39565</v>
      </c>
      <c r="J7" s="7">
        <v>-534117</v>
      </c>
    </row>
    <row r="8" spans="1:12" s="14" customFormat="1" x14ac:dyDescent="0.25">
      <c r="A8" s="11">
        <v>45714</v>
      </c>
      <c r="B8" s="11">
        <v>45714</v>
      </c>
      <c r="C8" s="12" t="s">
        <v>16</v>
      </c>
      <c r="D8" s="12"/>
      <c r="E8" s="12" t="s">
        <v>6</v>
      </c>
      <c r="F8" s="12" t="s">
        <v>11</v>
      </c>
      <c r="G8" s="13">
        <v>1013206</v>
      </c>
      <c r="H8" s="13">
        <v>0</v>
      </c>
      <c r="I8" s="13">
        <v>81056</v>
      </c>
      <c r="J8" s="13">
        <v>1094262</v>
      </c>
    </row>
    <row r="9" spans="1:12" s="14" customFormat="1" x14ac:dyDescent="0.25">
      <c r="A9" s="11">
        <v>45715</v>
      </c>
      <c r="B9" s="11">
        <v>45715</v>
      </c>
      <c r="C9" s="12" t="s">
        <v>13</v>
      </c>
      <c r="D9" s="12"/>
      <c r="E9" s="12" t="s">
        <v>6</v>
      </c>
      <c r="F9" s="12" t="s">
        <v>14</v>
      </c>
      <c r="G9" s="13">
        <v>1358225</v>
      </c>
      <c r="H9" s="13">
        <v>0</v>
      </c>
      <c r="I9" s="13">
        <v>108658</v>
      </c>
      <c r="J9" s="13">
        <v>1466883</v>
      </c>
    </row>
    <row r="10" spans="1:12" x14ac:dyDescent="0.25">
      <c r="A10" s="9" t="s">
        <v>20</v>
      </c>
      <c r="G10" s="8">
        <f>SUM(G3:G9)</f>
        <v>1970961</v>
      </c>
      <c r="H10" s="8">
        <f>SUM(H3:H9)</f>
        <v>0</v>
      </c>
      <c r="I10" s="8">
        <f>SUM(I3:I9)</f>
        <v>157674</v>
      </c>
      <c r="J10" s="8">
        <f>SUM(J3:J9)</f>
        <v>2128635</v>
      </c>
    </row>
    <row r="11" spans="1:12" x14ac:dyDescent="0.25">
      <c r="H11" s="6" t="s">
        <v>19</v>
      </c>
      <c r="J11" s="6">
        <f>J10-I20</f>
        <v>2054437.97</v>
      </c>
    </row>
    <row r="14" spans="1:12" s="6" customFormat="1" x14ac:dyDescent="0.25">
      <c r="A14" s="5"/>
      <c r="B14" s="5"/>
      <c r="C14"/>
      <c r="D14"/>
      <c r="E14"/>
      <c r="F14" s="33" t="s">
        <v>25</v>
      </c>
      <c r="G14" s="33"/>
      <c r="H14" s="33"/>
      <c r="L14" s="6">
        <f>J11+'T1'!J8</f>
        <v>6736586.2699999996</v>
      </c>
    </row>
    <row r="15" spans="1:12" s="6" customFormat="1" ht="31.5" x14ac:dyDescent="0.25">
      <c r="A15" s="5"/>
      <c r="B15" s="5"/>
      <c r="C15"/>
      <c r="D15"/>
      <c r="E15"/>
      <c r="F15" s="15"/>
      <c r="G15" s="16" t="s">
        <v>26</v>
      </c>
      <c r="H15" s="16" t="s">
        <v>27</v>
      </c>
    </row>
    <row r="16" spans="1:12" s="6" customFormat="1" ht="15.75" x14ac:dyDescent="0.25">
      <c r="A16" s="5"/>
      <c r="B16" s="5"/>
      <c r="C16"/>
      <c r="D16"/>
      <c r="E16"/>
      <c r="F16" s="17" t="s">
        <v>28</v>
      </c>
      <c r="G16" s="18">
        <f>G10</f>
        <v>1970961</v>
      </c>
      <c r="H16" s="19">
        <f>SUM(G8:G9)+G3</f>
        <v>3477781</v>
      </c>
    </row>
    <row r="17" spans="1:9" s="6" customFormat="1" ht="15.75" x14ac:dyDescent="0.25">
      <c r="A17" s="5"/>
      <c r="B17" s="5"/>
      <c r="C17"/>
      <c r="D17"/>
      <c r="E17"/>
      <c r="F17" s="20" t="s">
        <v>29</v>
      </c>
      <c r="G17" s="21">
        <f>G16*1%</f>
        <v>19709.61</v>
      </c>
      <c r="H17" s="15"/>
    </row>
    <row r="18" spans="1:9" s="6" customFormat="1" ht="15.75" x14ac:dyDescent="0.25">
      <c r="A18" s="5"/>
      <c r="B18" s="5"/>
      <c r="C18"/>
      <c r="D18"/>
      <c r="E18"/>
      <c r="F18" s="20" t="s">
        <v>30</v>
      </c>
      <c r="G18" s="21"/>
      <c r="H18" s="22">
        <f>H16*1%</f>
        <v>34777.81</v>
      </c>
    </row>
    <row r="19" spans="1:9" s="6" customFormat="1" ht="15.75" x14ac:dyDescent="0.25">
      <c r="A19" s="5"/>
      <c r="B19" s="5"/>
      <c r="C19"/>
      <c r="D19"/>
      <c r="E19"/>
      <c r="F19" s="20" t="s">
        <v>31</v>
      </c>
      <c r="G19" s="21">
        <f>G16*1%</f>
        <v>19709.61</v>
      </c>
      <c r="H19" s="15"/>
    </row>
    <row r="20" spans="1:9" s="6" customFormat="1" ht="15.75" x14ac:dyDescent="0.25">
      <c r="A20" s="5"/>
      <c r="B20" s="5"/>
      <c r="C20"/>
      <c r="D20"/>
      <c r="E20"/>
      <c r="F20" s="17" t="s">
        <v>32</v>
      </c>
      <c r="G20" s="23">
        <f>SUM(G17:G19)</f>
        <v>39419.22</v>
      </c>
      <c r="H20" s="23">
        <f>SUM(H17:H19)</f>
        <v>34777.81</v>
      </c>
      <c r="I20" s="6">
        <f>G20+H20</f>
        <v>74197.03</v>
      </c>
    </row>
  </sheetData>
  <autoFilter ref="A2:J11"/>
  <mergeCells count="2">
    <mergeCell ref="A1:J1"/>
    <mergeCell ref="F14:H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7"/>
  <sheetViews>
    <sheetView topLeftCell="D1" zoomScaleNormal="100" workbookViewId="0">
      <selection activeCell="J8" sqref="J8"/>
    </sheetView>
  </sheetViews>
  <sheetFormatPr defaultColWidth="9.140625" defaultRowHeight="15" x14ac:dyDescent="0.25"/>
  <cols>
    <col min="1" max="1" width="14.28515625" style="5" customWidth="1"/>
    <col min="2" max="2" width="13.5703125" style="5" customWidth="1"/>
    <col min="3" max="3" width="17.140625" customWidth="1"/>
    <col min="4" max="4" width="15" customWidth="1"/>
    <col min="5" max="5" width="14.85546875" customWidth="1"/>
    <col min="6" max="6" width="35.42578125" bestFit="1" customWidth="1"/>
    <col min="7" max="7" width="17.5703125" style="6" customWidth="1"/>
    <col min="8" max="8" width="17.85546875" style="6" customWidth="1"/>
    <col min="9" max="9" width="14.7109375" style="6" customWidth="1"/>
    <col min="10" max="10" width="17.140625" style="6" customWidth="1"/>
  </cols>
  <sheetData>
    <row r="1" spans="1:10" ht="18.75" x14ac:dyDescent="0.3">
      <c r="A1" s="32" t="s">
        <v>21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" customHeight="1" x14ac:dyDescent="0.25">
      <c r="A2" s="10" t="s">
        <v>15</v>
      </c>
      <c r="B2" s="10" t="s">
        <v>1</v>
      </c>
      <c r="C2" s="3" t="s">
        <v>17</v>
      </c>
      <c r="D2" s="3" t="s">
        <v>0</v>
      </c>
      <c r="E2" s="3" t="s">
        <v>12</v>
      </c>
      <c r="F2" s="3" t="s">
        <v>18</v>
      </c>
      <c r="G2" s="4" t="s">
        <v>8</v>
      </c>
      <c r="H2" s="4" t="s">
        <v>4</v>
      </c>
      <c r="I2" s="4" t="s">
        <v>10</v>
      </c>
      <c r="J2" s="4" t="s">
        <v>19</v>
      </c>
    </row>
    <row r="3" spans="1:10" s="27" customFormat="1" x14ac:dyDescent="0.25">
      <c r="A3" s="24">
        <v>45660</v>
      </c>
      <c r="B3" s="24">
        <v>45660</v>
      </c>
      <c r="C3" s="25" t="s">
        <v>7</v>
      </c>
      <c r="D3" s="25"/>
      <c r="E3" s="25" t="s">
        <v>6</v>
      </c>
      <c r="F3" s="25" t="s">
        <v>14</v>
      </c>
      <c r="G3" s="26">
        <v>1721178</v>
      </c>
      <c r="H3" s="26">
        <v>172118</v>
      </c>
      <c r="I3" s="26">
        <v>123925</v>
      </c>
      <c r="J3" s="26">
        <v>1672985</v>
      </c>
    </row>
    <row r="4" spans="1:10" s="27" customFormat="1" x14ac:dyDescent="0.25">
      <c r="A4" s="24">
        <v>45670</v>
      </c>
      <c r="B4" s="24">
        <v>45670</v>
      </c>
      <c r="C4" s="25" t="s">
        <v>2</v>
      </c>
      <c r="D4" s="25"/>
      <c r="E4" s="25" t="s">
        <v>6</v>
      </c>
      <c r="F4" s="25" t="s">
        <v>5</v>
      </c>
      <c r="G4" s="26">
        <v>777606</v>
      </c>
      <c r="H4" s="26">
        <v>0</v>
      </c>
      <c r="I4" s="26">
        <v>62208</v>
      </c>
      <c r="J4" s="26">
        <v>839814</v>
      </c>
    </row>
    <row r="5" spans="1:10" s="27" customFormat="1" x14ac:dyDescent="0.25">
      <c r="A5" s="24">
        <v>45672</v>
      </c>
      <c r="B5" s="24">
        <v>45672</v>
      </c>
      <c r="C5" s="25" t="s">
        <v>22</v>
      </c>
      <c r="D5" s="25"/>
      <c r="E5" s="25" t="s">
        <v>6</v>
      </c>
      <c r="F5" s="25" t="s">
        <v>23</v>
      </c>
      <c r="G5" s="26">
        <v>-53371</v>
      </c>
      <c r="H5" s="26">
        <v>0</v>
      </c>
      <c r="I5" s="26">
        <v>-4270</v>
      </c>
      <c r="J5" s="26">
        <v>-57641</v>
      </c>
    </row>
    <row r="6" spans="1:10" s="27" customFormat="1" x14ac:dyDescent="0.25">
      <c r="A6" s="24">
        <v>45677</v>
      </c>
      <c r="B6" s="24">
        <v>45677</v>
      </c>
      <c r="C6" s="25" t="s">
        <v>9</v>
      </c>
      <c r="D6" s="25"/>
      <c r="E6" s="25" t="s">
        <v>6</v>
      </c>
      <c r="F6" s="25" t="s">
        <v>5</v>
      </c>
      <c r="G6" s="26">
        <v>2191320</v>
      </c>
      <c r="H6" s="26">
        <v>0</v>
      </c>
      <c r="I6" s="26">
        <v>175306</v>
      </c>
      <c r="J6" s="26">
        <v>2366626</v>
      </c>
    </row>
    <row r="7" spans="1:10" x14ac:dyDescent="0.25">
      <c r="A7" s="9" t="s">
        <v>20</v>
      </c>
      <c r="G7" s="8">
        <f>SUM(G3:G6)</f>
        <v>4636733</v>
      </c>
      <c r="H7" s="8">
        <f>SUM(H3:H6)</f>
        <v>172118</v>
      </c>
      <c r="I7" s="8">
        <f>SUM(I3:I6)</f>
        <v>357169</v>
      </c>
      <c r="J7" s="8">
        <f>SUM(J3:J6)</f>
        <v>4821784</v>
      </c>
    </row>
    <row r="8" spans="1:10" x14ac:dyDescent="0.25">
      <c r="H8" s="6" t="s">
        <v>19</v>
      </c>
      <c r="J8" s="6">
        <f>J7-I17</f>
        <v>4682148.3</v>
      </c>
    </row>
    <row r="11" spans="1:10" s="6" customFormat="1" x14ac:dyDescent="0.25">
      <c r="A11" s="5"/>
      <c r="B11" s="5"/>
      <c r="C11"/>
      <c r="D11"/>
      <c r="E11"/>
      <c r="F11" s="33" t="s">
        <v>25</v>
      </c>
      <c r="G11" s="33"/>
      <c r="H11" s="33"/>
    </row>
    <row r="12" spans="1:10" s="6" customFormat="1" ht="31.5" x14ac:dyDescent="0.25">
      <c r="A12" s="5"/>
      <c r="B12" s="5"/>
      <c r="C12"/>
      <c r="D12"/>
      <c r="E12"/>
      <c r="F12" s="15"/>
      <c r="G12" s="16" t="s">
        <v>26</v>
      </c>
      <c r="H12" s="16" t="s">
        <v>27</v>
      </c>
    </row>
    <row r="13" spans="1:10" s="6" customFormat="1" ht="15.75" x14ac:dyDescent="0.25">
      <c r="A13" s="5"/>
      <c r="B13" s="5"/>
      <c r="C13"/>
      <c r="D13"/>
      <c r="E13"/>
      <c r="F13" s="17" t="s">
        <v>28</v>
      </c>
      <c r="G13" s="18">
        <f>G7</f>
        <v>4636733</v>
      </c>
      <c r="H13" s="19">
        <f>SUM(G3:G6)-G5</f>
        <v>4690104</v>
      </c>
    </row>
    <row r="14" spans="1:10" s="6" customFormat="1" ht="15.75" x14ac:dyDescent="0.25">
      <c r="A14" s="5"/>
      <c r="B14" s="5"/>
      <c r="C14"/>
      <c r="D14"/>
      <c r="E14"/>
      <c r="F14" s="20" t="s">
        <v>29</v>
      </c>
      <c r="G14" s="21">
        <f>G13*1%</f>
        <v>46367.33</v>
      </c>
      <c r="H14" s="15"/>
    </row>
    <row r="15" spans="1:10" s="6" customFormat="1" ht="15.75" x14ac:dyDescent="0.25">
      <c r="A15" s="5"/>
      <c r="B15" s="5"/>
      <c r="C15"/>
      <c r="D15"/>
      <c r="E15"/>
      <c r="F15" s="20" t="s">
        <v>30</v>
      </c>
      <c r="G15" s="21"/>
      <c r="H15" s="22">
        <f>H13*1%</f>
        <v>46901.04</v>
      </c>
    </row>
    <row r="16" spans="1:10" s="6" customFormat="1" ht="15.75" x14ac:dyDescent="0.25">
      <c r="A16" s="5"/>
      <c r="B16" s="5"/>
      <c r="C16"/>
      <c r="D16"/>
      <c r="E16"/>
      <c r="F16" s="20" t="s">
        <v>31</v>
      </c>
      <c r="G16" s="21">
        <f>G13*1%</f>
        <v>46367.33</v>
      </c>
      <c r="H16" s="15"/>
    </row>
    <row r="17" spans="1:9" s="6" customFormat="1" ht="15.75" x14ac:dyDescent="0.25">
      <c r="A17" s="5"/>
      <c r="B17" s="5"/>
      <c r="C17"/>
      <c r="D17"/>
      <c r="E17"/>
      <c r="F17" s="17" t="s">
        <v>32</v>
      </c>
      <c r="G17" s="23">
        <f>SUM(G14:G16)</f>
        <v>92734.66</v>
      </c>
      <c r="H17" s="23">
        <f>SUM(H14:H16)</f>
        <v>46901.04</v>
      </c>
      <c r="I17" s="6">
        <f>G17+H17</f>
        <v>139635.70000000001</v>
      </c>
    </row>
  </sheetData>
  <autoFilter ref="A2:J8"/>
  <mergeCells count="2">
    <mergeCell ref="A1:J1"/>
    <mergeCell ref="F11:H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4"/>
  <sheetViews>
    <sheetView topLeftCell="G1" zoomScaleNormal="100" workbookViewId="0">
      <selection activeCell="I24" sqref="I24"/>
    </sheetView>
  </sheetViews>
  <sheetFormatPr defaultColWidth="9.140625" defaultRowHeight="15" x14ac:dyDescent="0.25"/>
  <cols>
    <col min="1" max="1" width="14.28515625" style="5" customWidth="1"/>
    <col min="2" max="2" width="13.5703125" style="5" customWidth="1"/>
    <col min="3" max="3" width="17.140625" customWidth="1"/>
    <col min="4" max="4" width="15" customWidth="1"/>
    <col min="5" max="5" width="14.85546875" customWidth="1"/>
    <col min="6" max="6" width="35.42578125" bestFit="1" customWidth="1"/>
    <col min="7" max="7" width="17.5703125" style="6" customWidth="1"/>
    <col min="8" max="8" width="17.85546875" style="6" customWidth="1"/>
    <col min="9" max="9" width="14.7109375" style="6" customWidth="1"/>
    <col min="10" max="10" width="17.140625" style="6" customWidth="1"/>
  </cols>
  <sheetData>
    <row r="1" spans="1:10" ht="18.75" x14ac:dyDescent="0.3">
      <c r="A1" s="32" t="s">
        <v>21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" customHeight="1" x14ac:dyDescent="0.25">
      <c r="A2" s="10" t="s">
        <v>15</v>
      </c>
      <c r="B2" s="10" t="s">
        <v>1</v>
      </c>
      <c r="C2" s="3" t="s">
        <v>17</v>
      </c>
      <c r="D2" s="3" t="s">
        <v>0</v>
      </c>
      <c r="E2" s="3" t="s">
        <v>12</v>
      </c>
      <c r="F2" s="3" t="s">
        <v>18</v>
      </c>
      <c r="G2" s="4" t="s">
        <v>8</v>
      </c>
      <c r="H2" s="4" t="s">
        <v>4</v>
      </c>
      <c r="I2" s="4" t="s">
        <v>10</v>
      </c>
      <c r="J2" s="4" t="s">
        <v>19</v>
      </c>
    </row>
    <row r="3" spans="1:10" s="27" customFormat="1" x14ac:dyDescent="0.25">
      <c r="A3" s="24">
        <v>45660</v>
      </c>
      <c r="B3" s="24">
        <v>45660</v>
      </c>
      <c r="C3" s="25" t="s">
        <v>7</v>
      </c>
      <c r="D3" s="25"/>
      <c r="E3" s="25" t="s">
        <v>6</v>
      </c>
      <c r="F3" s="25" t="s">
        <v>14</v>
      </c>
      <c r="G3" s="26">
        <v>1721178</v>
      </c>
      <c r="H3" s="26">
        <v>172118</v>
      </c>
      <c r="I3" s="26">
        <v>123925</v>
      </c>
      <c r="J3" s="26">
        <v>1672985</v>
      </c>
    </row>
    <row r="4" spans="1:10" s="27" customFormat="1" x14ac:dyDescent="0.25">
      <c r="A4" s="24">
        <v>45670</v>
      </c>
      <c r="B4" s="24">
        <v>45670</v>
      </c>
      <c r="C4" s="25" t="s">
        <v>2</v>
      </c>
      <c r="D4" s="25"/>
      <c r="E4" s="25" t="s">
        <v>6</v>
      </c>
      <c r="F4" s="25" t="s">
        <v>5</v>
      </c>
      <c r="G4" s="26">
        <v>777606</v>
      </c>
      <c r="H4" s="26">
        <v>0</v>
      </c>
      <c r="I4" s="26">
        <v>62208</v>
      </c>
      <c r="J4" s="26">
        <v>839814</v>
      </c>
    </row>
    <row r="5" spans="1:10" s="27" customFormat="1" x14ac:dyDescent="0.25">
      <c r="A5" s="24">
        <v>45672</v>
      </c>
      <c r="B5" s="24">
        <v>45672</v>
      </c>
      <c r="C5" s="25" t="s">
        <v>22</v>
      </c>
      <c r="D5" s="25"/>
      <c r="E5" s="25" t="s">
        <v>6</v>
      </c>
      <c r="F5" s="25" t="s">
        <v>23</v>
      </c>
      <c r="G5" s="26">
        <v>-53371</v>
      </c>
      <c r="H5" s="26">
        <v>0</v>
      </c>
      <c r="I5" s="26">
        <v>-4270</v>
      </c>
      <c r="J5" s="26">
        <v>-57641</v>
      </c>
    </row>
    <row r="6" spans="1:10" s="27" customFormat="1" x14ac:dyDescent="0.25">
      <c r="A6" s="24">
        <v>45677</v>
      </c>
      <c r="B6" s="24">
        <v>45677</v>
      </c>
      <c r="C6" s="25" t="s">
        <v>9</v>
      </c>
      <c r="D6" s="25"/>
      <c r="E6" s="25" t="s">
        <v>6</v>
      </c>
      <c r="F6" s="25" t="s">
        <v>5</v>
      </c>
      <c r="G6" s="26">
        <v>2191320</v>
      </c>
      <c r="H6" s="26">
        <v>0</v>
      </c>
      <c r="I6" s="26">
        <v>175306</v>
      </c>
      <c r="J6" s="26">
        <v>2366626</v>
      </c>
    </row>
    <row r="7" spans="1:10" s="31" customFormat="1" x14ac:dyDescent="0.25">
      <c r="A7" s="28">
        <v>45694</v>
      </c>
      <c r="B7" s="28">
        <v>45694</v>
      </c>
      <c r="C7" s="29" t="s">
        <v>3</v>
      </c>
      <c r="D7" s="29"/>
      <c r="E7" s="29" t="s">
        <v>6</v>
      </c>
      <c r="F7" s="29" t="s">
        <v>5</v>
      </c>
      <c r="G7" s="30">
        <v>1106350</v>
      </c>
      <c r="H7" s="30">
        <v>0</v>
      </c>
      <c r="I7" s="30">
        <v>88508</v>
      </c>
      <c r="J7" s="30">
        <v>1194858</v>
      </c>
    </row>
    <row r="8" spans="1:10" s="31" customFormat="1" x14ac:dyDescent="0.25">
      <c r="A8" s="28">
        <v>45702</v>
      </c>
      <c r="B8" s="28">
        <v>45702</v>
      </c>
      <c r="C8" s="29" t="s">
        <v>24</v>
      </c>
      <c r="D8" s="29"/>
      <c r="E8" s="29" t="s">
        <v>6</v>
      </c>
      <c r="F8" s="29" t="s">
        <v>5</v>
      </c>
      <c r="G8" s="30">
        <v>-515905</v>
      </c>
      <c r="H8" s="30">
        <v>0</v>
      </c>
      <c r="I8" s="30">
        <v>-41273</v>
      </c>
      <c r="J8" s="30">
        <v>-557178</v>
      </c>
    </row>
    <row r="9" spans="1:10" x14ac:dyDescent="0.25">
      <c r="A9" s="1">
        <v>45709</v>
      </c>
      <c r="B9" s="1">
        <v>45709</v>
      </c>
      <c r="C9" s="2" t="s">
        <v>33</v>
      </c>
      <c r="D9" s="2"/>
      <c r="E9" s="2" t="s">
        <v>6</v>
      </c>
      <c r="F9" s="2" t="s">
        <v>34</v>
      </c>
      <c r="G9" s="7">
        <v>-186781</v>
      </c>
      <c r="H9" s="7">
        <v>0</v>
      </c>
      <c r="I9" s="7">
        <v>-14943</v>
      </c>
      <c r="J9" s="7">
        <v>-201724</v>
      </c>
    </row>
    <row r="10" spans="1:10" x14ac:dyDescent="0.25">
      <c r="A10" s="1">
        <v>45714</v>
      </c>
      <c r="B10" s="1">
        <v>45714</v>
      </c>
      <c r="C10" s="2" t="s">
        <v>35</v>
      </c>
      <c r="D10" s="2"/>
      <c r="E10" s="2" t="s">
        <v>6</v>
      </c>
      <c r="F10" s="2" t="s">
        <v>36</v>
      </c>
      <c r="G10" s="7">
        <v>-309582</v>
      </c>
      <c r="H10" s="7">
        <v>0</v>
      </c>
      <c r="I10" s="7">
        <v>-24767</v>
      </c>
      <c r="J10" s="7">
        <v>-334349</v>
      </c>
    </row>
    <row r="11" spans="1:10" x14ac:dyDescent="0.25">
      <c r="A11" s="1">
        <v>45715</v>
      </c>
      <c r="B11" s="1">
        <v>45715</v>
      </c>
      <c r="C11" s="2" t="s">
        <v>37</v>
      </c>
      <c r="D11" s="2"/>
      <c r="E11" s="2" t="s">
        <v>6</v>
      </c>
      <c r="F11" s="2" t="s">
        <v>38</v>
      </c>
      <c r="G11" s="7">
        <v>-494552</v>
      </c>
      <c r="H11" s="7">
        <v>0</v>
      </c>
      <c r="I11" s="7">
        <v>-39565</v>
      </c>
      <c r="J11" s="7">
        <v>-534117</v>
      </c>
    </row>
    <row r="12" spans="1:10" s="14" customFormat="1" x14ac:dyDescent="0.25">
      <c r="A12" s="11">
        <v>45714</v>
      </c>
      <c r="B12" s="11">
        <v>45714</v>
      </c>
      <c r="C12" s="12" t="s">
        <v>16</v>
      </c>
      <c r="D12" s="12"/>
      <c r="E12" s="12" t="s">
        <v>6</v>
      </c>
      <c r="F12" s="12" t="s">
        <v>11</v>
      </c>
      <c r="G12" s="13">
        <v>1013206</v>
      </c>
      <c r="H12" s="13">
        <v>0</v>
      </c>
      <c r="I12" s="13">
        <v>81056</v>
      </c>
      <c r="J12" s="13">
        <v>1094262</v>
      </c>
    </row>
    <row r="13" spans="1:10" s="14" customFormat="1" x14ac:dyDescent="0.25">
      <c r="A13" s="11">
        <v>45715</v>
      </c>
      <c r="B13" s="11">
        <v>45715</v>
      </c>
      <c r="C13" s="12" t="s">
        <v>13</v>
      </c>
      <c r="D13" s="12"/>
      <c r="E13" s="12" t="s">
        <v>6</v>
      </c>
      <c r="F13" s="12" t="s">
        <v>14</v>
      </c>
      <c r="G13" s="13">
        <v>1358225</v>
      </c>
      <c r="H13" s="13">
        <v>0</v>
      </c>
      <c r="I13" s="13">
        <v>108658</v>
      </c>
      <c r="J13" s="13">
        <v>1466883</v>
      </c>
    </row>
    <row r="14" spans="1:10" x14ac:dyDescent="0.25">
      <c r="A14" s="9" t="s">
        <v>20</v>
      </c>
      <c r="G14" s="8">
        <f>SUM(G3:G13)</f>
        <v>6607694</v>
      </c>
      <c r="H14" s="8">
        <f t="shared" ref="H14:I14" si="0">SUM(H3:H13)</f>
        <v>172118</v>
      </c>
      <c r="I14" s="8">
        <f t="shared" si="0"/>
        <v>514843</v>
      </c>
      <c r="J14" s="8">
        <f>SUM(J3:J13)</f>
        <v>6950419</v>
      </c>
    </row>
    <row r="15" spans="1:10" x14ac:dyDescent="0.25">
      <c r="H15" s="6" t="s">
        <v>19</v>
      </c>
      <c r="J15" s="6">
        <f>J14-I24</f>
        <v>6746495.4199999999</v>
      </c>
    </row>
    <row r="18" spans="6:9" x14ac:dyDescent="0.25">
      <c r="F18" s="33" t="s">
        <v>25</v>
      </c>
      <c r="G18" s="33"/>
      <c r="H18" s="33"/>
    </row>
    <row r="19" spans="6:9" ht="31.5" x14ac:dyDescent="0.25">
      <c r="F19" s="15"/>
      <c r="G19" s="16" t="s">
        <v>26</v>
      </c>
      <c r="H19" s="16" t="s">
        <v>27</v>
      </c>
    </row>
    <row r="20" spans="6:9" ht="15.75" x14ac:dyDescent="0.25">
      <c r="F20" s="17" t="s">
        <v>28</v>
      </c>
      <c r="G20" s="18">
        <f>G14</f>
        <v>6607694</v>
      </c>
      <c r="H20" s="19">
        <f>SUM(G3:G13)-G5-G8</f>
        <v>7176970</v>
      </c>
    </row>
    <row r="21" spans="6:9" ht="15.75" x14ac:dyDescent="0.25">
      <c r="F21" s="20" t="s">
        <v>29</v>
      </c>
      <c r="G21" s="21">
        <f>G20*1%</f>
        <v>66076.94</v>
      </c>
      <c r="H21" s="15"/>
    </row>
    <row r="22" spans="6:9" ht="15.75" x14ac:dyDescent="0.25">
      <c r="F22" s="20" t="s">
        <v>30</v>
      </c>
      <c r="G22" s="21"/>
      <c r="H22" s="22">
        <f>H20*1%</f>
        <v>71769.7</v>
      </c>
    </row>
    <row r="23" spans="6:9" ht="15.75" x14ac:dyDescent="0.25">
      <c r="F23" s="20" t="s">
        <v>31</v>
      </c>
      <c r="G23" s="21">
        <f>G20*1%</f>
        <v>66076.94</v>
      </c>
      <c r="H23" s="15"/>
    </row>
    <row r="24" spans="6:9" ht="15.75" x14ac:dyDescent="0.25">
      <c r="F24" s="17" t="s">
        <v>32</v>
      </c>
      <c r="G24" s="23">
        <f>SUM(G21:G23)</f>
        <v>132153.88</v>
      </c>
      <c r="H24" s="23">
        <f>SUM(H21:H23)</f>
        <v>71769.7</v>
      </c>
      <c r="I24" s="6">
        <f>G24+H24</f>
        <v>203923.58000000002</v>
      </c>
    </row>
  </sheetData>
  <autoFilter ref="A2:J15"/>
  <mergeCells count="2">
    <mergeCell ref="A1:J1"/>
    <mergeCell ref="F18:H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T2</vt:lpstr>
      <vt:lpstr>T1</vt:lpstr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2025-03-01T02:32:49Z</dcterms:created>
  <dcterms:modified xsi:type="dcterms:W3CDTF">2025-08-22T04:39:08Z</dcterms:modified>
</cp:coreProperties>
</file>