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AYCHUDELL\PKT - Copy 2\05 HONG\2025\CÔNG NỢ\BRG-FUJI T6- da nhap T8\HÀNG TRẢ\THÁNG 9\"/>
    </mc:Choice>
  </mc:AlternateContent>
  <bookViews>
    <workbookView xWindow="-120" yWindow="-120" windowWidth="29040" windowHeight="15720"/>
  </bookViews>
  <sheets>
    <sheet name="ip công thức" sheetId="4" r:id="rId1"/>
    <sheet name="Mã khách" sheetId="5" state="hidden" r:id="rId2"/>
    <sheet name="KH GỬI" sheetId="1" r:id="rId3"/>
    <sheet name="Mã KH" sheetId="7" r:id="rId4"/>
    <sheet name="Bảng giá" sheetId="2" r:id="rId5"/>
    <sheet name="mã sp" sheetId="3"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 i="4" l="1"/>
  <c r="AN4" i="4"/>
  <c r="AN5" i="4"/>
  <c r="AN6" i="4"/>
  <c r="AN7" i="4"/>
  <c r="AN8" i="4"/>
  <c r="AN9" i="4"/>
  <c r="AN10" i="4"/>
  <c r="AN11" i="4"/>
  <c r="AN12" i="4"/>
  <c r="AN13" i="4"/>
  <c r="AN14" i="4"/>
  <c r="AN15" i="4"/>
  <c r="AN16" i="4"/>
  <c r="AN17" i="4"/>
  <c r="AN18" i="4"/>
  <c r="AN19" i="4"/>
  <c r="AN20" i="4"/>
  <c r="AN21" i="4"/>
  <c r="AN22" i="4"/>
  <c r="AN23" i="4"/>
  <c r="AN24" i="4"/>
  <c r="AN25" i="4"/>
  <c r="AN26" i="4"/>
  <c r="AN27" i="4"/>
  <c r="AN28" i="4"/>
  <c r="AN29" i="4"/>
  <c r="AN30" i="4"/>
  <c r="AN31" i="4"/>
  <c r="AN32" i="4"/>
  <c r="AN33" i="4"/>
  <c r="AN34" i="4"/>
  <c r="AN35" i="4"/>
  <c r="AN36" i="4"/>
  <c r="AN37" i="4"/>
  <c r="AN38" i="4"/>
  <c r="AN39" i="4"/>
  <c r="AN40" i="4"/>
  <c r="AN41" i="4"/>
  <c r="AN42" i="4"/>
  <c r="AN43" i="4"/>
  <c r="AN44" i="4"/>
  <c r="AN45" i="4"/>
  <c r="AN46" i="4"/>
  <c r="AN47" i="4"/>
  <c r="AN48" i="4"/>
  <c r="AN49" i="4"/>
  <c r="AN50" i="4"/>
  <c r="AN51" i="4"/>
  <c r="AN52" i="4"/>
  <c r="AN53" i="4"/>
  <c r="AN54" i="4"/>
  <c r="AN55" i="4"/>
  <c r="AN56" i="4"/>
  <c r="AN57" i="4"/>
  <c r="AN58" i="4"/>
  <c r="AN59" i="4"/>
  <c r="AN60" i="4"/>
  <c r="AN61" i="4"/>
  <c r="AN62" i="4"/>
  <c r="AN63" i="4"/>
  <c r="AN64" i="4"/>
  <c r="AN65" i="4"/>
  <c r="AN66" i="4"/>
  <c r="AN67" i="4"/>
  <c r="AN68" i="4"/>
  <c r="AN69" i="4"/>
  <c r="AH3" i="4"/>
  <c r="AH4" i="4"/>
  <c r="AH5" i="4"/>
  <c r="AH6" i="4"/>
  <c r="AH7" i="4"/>
  <c r="AH8" i="4"/>
  <c r="AH9" i="4"/>
  <c r="AH10" i="4"/>
  <c r="AH11" i="4"/>
  <c r="AH12" i="4"/>
  <c r="AH13" i="4"/>
  <c r="AH14" i="4"/>
  <c r="AH15" i="4"/>
  <c r="AH16" i="4"/>
  <c r="AH17" i="4"/>
  <c r="AH18" i="4"/>
  <c r="AH19" i="4"/>
  <c r="AH20" i="4"/>
  <c r="AH21" i="4"/>
  <c r="AH22" i="4"/>
  <c r="AH23" i="4"/>
  <c r="AH24"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H62" i="4"/>
  <c r="AH63" i="4"/>
  <c r="AH64" i="4"/>
  <c r="AH65" i="4"/>
  <c r="AH66" i="4"/>
  <c r="AH67" i="4"/>
  <c r="AH68" i="4"/>
  <c r="AH69" i="4"/>
  <c r="AH2" i="4"/>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4" i="1"/>
  <c r="AC5" i="1"/>
  <c r="AD5" i="1" s="1"/>
  <c r="AC6" i="1"/>
  <c r="AD6" i="1" s="1"/>
  <c r="AC7" i="1"/>
  <c r="AD7" i="1" s="1"/>
  <c r="AC8" i="1"/>
  <c r="AC9" i="1"/>
  <c r="AC10" i="1"/>
  <c r="AC11" i="1"/>
  <c r="AC12" i="1"/>
  <c r="AC13" i="1"/>
  <c r="AC14" i="1"/>
  <c r="AE14" i="1" s="1"/>
  <c r="AC15" i="1"/>
  <c r="AE15" i="1" s="1"/>
  <c r="AC16" i="1"/>
  <c r="AE16" i="1" s="1"/>
  <c r="AC17" i="1"/>
  <c r="AE17" i="1" s="1"/>
  <c r="AC18" i="1"/>
  <c r="AE18" i="1" s="1"/>
  <c r="AC19" i="1"/>
  <c r="AD19" i="1" s="1"/>
  <c r="AC20" i="1"/>
  <c r="AC21" i="1"/>
  <c r="AC22" i="1"/>
  <c r="AC23" i="1"/>
  <c r="AC24" i="1"/>
  <c r="AC25" i="1"/>
  <c r="AC26" i="1"/>
  <c r="AE26" i="1" s="1"/>
  <c r="AC27" i="1"/>
  <c r="AD27" i="1" s="1"/>
  <c r="AC28" i="1"/>
  <c r="AD28" i="1" s="1"/>
  <c r="AC29" i="1"/>
  <c r="AD29" i="1" s="1"/>
  <c r="AC30" i="1"/>
  <c r="AE30" i="1" s="1"/>
  <c r="AC31" i="1"/>
  <c r="AD31" i="1" s="1"/>
  <c r="AC32" i="1"/>
  <c r="AC33" i="1"/>
  <c r="AC34" i="1"/>
  <c r="AC35" i="1"/>
  <c r="AC36" i="1"/>
  <c r="AC37" i="1"/>
  <c r="AC38" i="1"/>
  <c r="AE38" i="1" s="1"/>
  <c r="AC39" i="1"/>
  <c r="AE39" i="1" s="1"/>
  <c r="AC40" i="1"/>
  <c r="AD40" i="1" s="1"/>
  <c r="AC41" i="1"/>
  <c r="AE41" i="1" s="1"/>
  <c r="AC42" i="1"/>
  <c r="AE42" i="1" s="1"/>
  <c r="AC43" i="1"/>
  <c r="AE43" i="1" s="1"/>
  <c r="AC44" i="1"/>
  <c r="AC45" i="1"/>
  <c r="AC46" i="1"/>
  <c r="AC47" i="1"/>
  <c r="AC48" i="1"/>
  <c r="AC49" i="1"/>
  <c r="AC50" i="1"/>
  <c r="AE50" i="1" s="1"/>
  <c r="AC51" i="1"/>
  <c r="AE51" i="1" s="1"/>
  <c r="AC52" i="1"/>
  <c r="AD52" i="1" s="1"/>
  <c r="AC53" i="1"/>
  <c r="AD53" i="1" s="1"/>
  <c r="AC54" i="1"/>
  <c r="AD54" i="1" s="1"/>
  <c r="AC55" i="1"/>
  <c r="AD55" i="1" s="1"/>
  <c r="AC56" i="1"/>
  <c r="AC57" i="1"/>
  <c r="AC58" i="1"/>
  <c r="AD58" i="1" s="1"/>
  <c r="AC59" i="1"/>
  <c r="AC60" i="1"/>
  <c r="AC61" i="1"/>
  <c r="AC62" i="1"/>
  <c r="AE62" i="1" s="1"/>
  <c r="AC63" i="1"/>
  <c r="AE63" i="1" s="1"/>
  <c r="AC64" i="1"/>
  <c r="AE64" i="1" s="1"/>
  <c r="AC65" i="1"/>
  <c r="AE65" i="1" s="1"/>
  <c r="AC66" i="1"/>
  <c r="AD66" i="1" s="1"/>
  <c r="AC67" i="1"/>
  <c r="AD67" i="1" s="1"/>
  <c r="AC68" i="1"/>
  <c r="AC69" i="1"/>
  <c r="AC70" i="1"/>
  <c r="AC71" i="1"/>
  <c r="AC4" i="1"/>
  <c r="AD4" i="1" s="1"/>
  <c r="AE4" i="1"/>
  <c r="AE8" i="1"/>
  <c r="AE9" i="1"/>
  <c r="AE10" i="1"/>
  <c r="AE11" i="1"/>
  <c r="AE12" i="1"/>
  <c r="AE13" i="1"/>
  <c r="AE20" i="1"/>
  <c r="AE21" i="1"/>
  <c r="AE22" i="1"/>
  <c r="AE23" i="1"/>
  <c r="AE24" i="1"/>
  <c r="AE25" i="1"/>
  <c r="AE32" i="1"/>
  <c r="AE33" i="1"/>
  <c r="AE34" i="1"/>
  <c r="AE35" i="1"/>
  <c r="AE36" i="1"/>
  <c r="AE37" i="1"/>
  <c r="AE44" i="1"/>
  <c r="AE45" i="1"/>
  <c r="AE46" i="1"/>
  <c r="AE47" i="1"/>
  <c r="AE48" i="1"/>
  <c r="AE49" i="1"/>
  <c r="AE56" i="1"/>
  <c r="AE57" i="1"/>
  <c r="AE58" i="1"/>
  <c r="AE59" i="1"/>
  <c r="AE60" i="1"/>
  <c r="AE61" i="1"/>
  <c r="AE68" i="1"/>
  <c r="AE69" i="1"/>
  <c r="AE70" i="1"/>
  <c r="AE71" i="1"/>
  <c r="AD11" i="1"/>
  <c r="AD23" i="1"/>
  <c r="AD35" i="1"/>
  <c r="AD47" i="1"/>
  <c r="AD51" i="1"/>
  <c r="AD59" i="1"/>
  <c r="AD63" i="1"/>
  <c r="AD71" i="1"/>
  <c r="O72" i="1"/>
  <c r="AD8" i="1"/>
  <c r="AD9" i="1"/>
  <c r="AD12" i="1"/>
  <c r="AD13" i="1"/>
  <c r="AD14" i="1"/>
  <c r="AD15" i="1"/>
  <c r="AD16" i="1"/>
  <c r="AD17" i="1"/>
  <c r="AD18" i="1"/>
  <c r="AD20" i="1"/>
  <c r="AD21" i="1"/>
  <c r="AD24" i="1"/>
  <c r="AD25" i="1"/>
  <c r="AD32" i="1"/>
  <c r="AD33" i="1"/>
  <c r="AD36" i="1"/>
  <c r="AD37" i="1"/>
  <c r="AD38" i="1"/>
  <c r="AD44" i="1"/>
  <c r="AD45" i="1"/>
  <c r="AD48" i="1"/>
  <c r="AD49" i="1"/>
  <c r="AD50" i="1"/>
  <c r="AD56" i="1"/>
  <c r="AD57" i="1"/>
  <c r="AD60" i="1"/>
  <c r="AD61" i="1"/>
  <c r="AD62" i="1"/>
  <c r="AD64" i="1"/>
  <c r="AD65" i="1"/>
  <c r="AD68" i="1"/>
  <c r="AD69" i="1"/>
  <c r="AB5" i="1"/>
  <c r="AB6" i="1"/>
  <c r="AB7" i="1"/>
  <c r="AB8" i="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4" i="1"/>
  <c r="AE31" i="1" l="1"/>
  <c r="AE54" i="1"/>
  <c r="AD43" i="1"/>
  <c r="AE29" i="1"/>
  <c r="AD42" i="1"/>
  <c r="AD26" i="1"/>
  <c r="AD39" i="1"/>
  <c r="AE52" i="1"/>
  <c r="AE40" i="1"/>
  <c r="AE28" i="1"/>
  <c r="AE67" i="1"/>
  <c r="AE19" i="1"/>
  <c r="AE6" i="1"/>
  <c r="AE53" i="1"/>
  <c r="AD41" i="1"/>
  <c r="AE27" i="1"/>
  <c r="AD30" i="1"/>
  <c r="AE55" i="1"/>
  <c r="AE7" i="1"/>
  <c r="AE66" i="1"/>
  <c r="AE5" i="1"/>
  <c r="AD22" i="1"/>
  <c r="AD70" i="1"/>
  <c r="AD10" i="1"/>
  <c r="AD46" i="1"/>
  <c r="AD34" i="1"/>
  <c r="AC72" i="1"/>
  <c r="AD72" i="1"/>
  <c r="X5" i="1" l="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4" i="1"/>
  <c r="AN2" i="4"/>
  <c r="G39" i="2" l="1"/>
  <c r="D39" i="2"/>
  <c r="G38" i="2"/>
  <c r="D38" i="2"/>
  <c r="G37" i="2"/>
  <c r="D37" i="2"/>
  <c r="G36" i="2"/>
  <c r="D36" i="2"/>
  <c r="G35" i="2"/>
  <c r="D35" i="2"/>
  <c r="G34" i="2"/>
  <c r="D34" i="2"/>
  <c r="D33" i="2"/>
  <c r="D32" i="2"/>
  <c r="D31" i="2"/>
  <c r="D30" i="2"/>
  <c r="D29" i="2"/>
  <c r="D28" i="2"/>
  <c r="G27" i="2"/>
  <c r="E27" i="2"/>
  <c r="D27" i="2"/>
  <c r="G26" i="2"/>
  <c r="E26" i="2"/>
  <c r="D26" i="2"/>
  <c r="G25" i="2"/>
  <c r="E25" i="2"/>
  <c r="D25" i="2"/>
  <c r="G24" i="2"/>
  <c r="E24" i="2"/>
  <c r="D24" i="2"/>
  <c r="G23" i="2"/>
  <c r="E23" i="2"/>
  <c r="D23" i="2"/>
  <c r="G22" i="2"/>
  <c r="E22" i="2"/>
  <c r="D22" i="2"/>
  <c r="G21" i="2"/>
  <c r="E21" i="2"/>
  <c r="D21" i="2"/>
  <c r="G20" i="2"/>
  <c r="E20" i="2"/>
  <c r="D20" i="2"/>
  <c r="G19" i="2"/>
  <c r="E19" i="2"/>
  <c r="D19" i="2"/>
  <c r="G18" i="2"/>
  <c r="E18" i="2"/>
  <c r="D18" i="2"/>
  <c r="G17" i="2"/>
  <c r="E17" i="2"/>
  <c r="D17" i="2"/>
  <c r="G16" i="2"/>
  <c r="E16" i="2"/>
  <c r="D16" i="2"/>
  <c r="G15" i="2"/>
  <c r="E15" i="2"/>
  <c r="D15" i="2"/>
  <c r="G14" i="2"/>
  <c r="E14" i="2"/>
  <c r="D14" i="2"/>
  <c r="G13" i="2"/>
  <c r="E13" i="2"/>
  <c r="D13" i="2"/>
  <c r="G12" i="2"/>
  <c r="E12" i="2"/>
  <c r="D12" i="2"/>
  <c r="G11" i="2"/>
  <c r="E11" i="2"/>
  <c r="D11" i="2"/>
  <c r="G10" i="2"/>
  <c r="E10" i="2"/>
  <c r="D10" i="2"/>
  <c r="G9" i="2"/>
  <c r="E9" i="2"/>
  <c r="D9" i="2"/>
  <c r="G8" i="2"/>
  <c r="E8" i="2"/>
  <c r="D8" i="2"/>
  <c r="G7" i="2"/>
  <c r="E7" i="2"/>
  <c r="D7" i="2"/>
  <c r="G6" i="2"/>
  <c r="E6" i="2"/>
  <c r="D6" i="2"/>
  <c r="G5" i="2"/>
  <c r="E5" i="2"/>
  <c r="D5" i="2"/>
  <c r="G4" i="2"/>
  <c r="E4" i="2"/>
  <c r="D4" i="2"/>
  <c r="G3" i="2"/>
  <c r="E3" i="2"/>
  <c r="D3" i="2"/>
  <c r="G2" i="2"/>
  <c r="E2" i="2"/>
  <c r="D2" i="2"/>
</calcChain>
</file>

<file path=xl/sharedStrings.xml><?xml version="1.0" encoding="utf-8"?>
<sst xmlns="http://schemas.openxmlformats.org/spreadsheetml/2006/main" count="2279" uniqueCount="523">
  <si>
    <t>Thành tiền</t>
  </si>
  <si>
    <t>Tiền</t>
  </si>
  <si>
    <t>Số giao dịch</t>
  </si>
  <si>
    <t>Loại giao dịch</t>
  </si>
  <si>
    <t>Ngày giao dịch</t>
  </si>
  <si>
    <t>Mã lý do</t>
  </si>
  <si>
    <t>Số liên quan</t>
  </si>
  <si>
    <t>Ghi chỳ</t>
  </si>
  <si>
    <t>Số hóa đơn</t>
  </si>
  <si>
    <t>Mã đối tác</t>
  </si>
  <si>
    <t xml:space="preserve">Mã số </t>
  </si>
  <si>
    <t>Tên hàng</t>
  </si>
  <si>
    <t>Mã đơn vị</t>
  </si>
  <si>
    <t>Số lượng</t>
  </si>
  <si>
    <t>Đơn giá</t>
  </si>
  <si>
    <t>Trị giá vốn</t>
  </si>
  <si>
    <t>Trị giá thuế</t>
  </si>
  <si>
    <t>Thuế suất</t>
  </si>
  <si>
    <t>ST</t>
  </si>
  <si>
    <t>100001152509000105</t>
  </si>
  <si>
    <t>115</t>
  </si>
  <si>
    <t>01</t>
  </si>
  <si>
    <t>118003152509000005</t>
  </si>
  <si>
    <t>XT NCC NGọC THƠM (LINH)</t>
  </si>
  <si>
    <t xml:space="preserve">            </t>
  </si>
  <si>
    <t>254000000439</t>
  </si>
  <si>
    <t>292209470000</t>
  </si>
  <si>
    <t>NT FOODS_Chân giò heo muối 500g</t>
  </si>
  <si>
    <t xml:space="preserve">G  </t>
  </si>
  <si>
    <t>T5</t>
  </si>
  <si>
    <t>Siêu thị Fuji Chính Kinh</t>
  </si>
  <si>
    <t>100001152509000160</t>
  </si>
  <si>
    <t>122003152509000002</t>
  </si>
  <si>
    <t>XT DATE - HạNH</t>
  </si>
  <si>
    <t>Fujimart Tân Mai</t>
  </si>
  <si>
    <t>293215430000</t>
  </si>
  <si>
    <t>NT FOODS_Gà hấp xì dầu 500g</t>
  </si>
  <si>
    <t>100001152509000172</t>
  </si>
  <si>
    <t>120003152509000005</t>
  </si>
  <si>
    <t>Fujimart Trung Yên</t>
  </si>
  <si>
    <t>100001152509000333</t>
  </si>
  <si>
    <t>266003152509000002</t>
  </si>
  <si>
    <t>xtncc-hàng long chân không</t>
  </si>
  <si>
    <t>292209500000</t>
  </si>
  <si>
    <t>NT FOODS_Gà muối 500g</t>
  </si>
  <si>
    <t xml:space="preserve">KH </t>
  </si>
  <si>
    <t>CH HaproFood 362 Ngọc Lâm</t>
  </si>
  <si>
    <t>100001152509000344</t>
  </si>
  <si>
    <t>268003152509000009</t>
  </si>
  <si>
    <t>BRG mart N16 Sài Đồng</t>
  </si>
  <si>
    <t>100001152509000448</t>
  </si>
  <si>
    <t>234003152509000040</t>
  </si>
  <si>
    <t>XTRA HàNG DATE</t>
  </si>
  <si>
    <t>BRG Mart Moonlight Vân Canh</t>
  </si>
  <si>
    <t>100001152509000568</t>
  </si>
  <si>
    <t>206003152509000027</t>
  </si>
  <si>
    <t>Xuat tra NT</t>
  </si>
  <si>
    <t>292805150000</t>
  </si>
  <si>
    <t>NT FOODS_Giò tai lưỡi xào 250g</t>
  </si>
  <si>
    <t>Siêu thị HaproMart Lương Đình Của</t>
  </si>
  <si>
    <t>100001152509000545</t>
  </si>
  <si>
    <t>303003142509000003</t>
  </si>
  <si>
    <t>XT NCC hàng date</t>
  </si>
  <si>
    <t>292209480000</t>
  </si>
  <si>
    <t>NT FOODS_Tai heo muối 200g</t>
  </si>
  <si>
    <t>Seikamart Lý Nam Đế</t>
  </si>
  <si>
    <t>100001152509000669</t>
  </si>
  <si>
    <t>301003152509000017</t>
  </si>
  <si>
    <t>C.DUYEN XTRA NCC</t>
  </si>
  <si>
    <t>Seikamart Phạm Ngọc Thạch</t>
  </si>
  <si>
    <t>100001152509000705</t>
  </si>
  <si>
    <t>209003152509000008</t>
  </si>
  <si>
    <t>Xuất trả NCC Ngọc Thơm -439 ngày 28/08/2025</t>
  </si>
  <si>
    <t>292209460000</t>
  </si>
  <si>
    <t>NT FOODS_Chân giò heo muối 300g</t>
  </si>
  <si>
    <t>Siêu thị HaproMart A4 Vĩnh Phúc, Ba Đình</t>
  </si>
  <si>
    <t>100001152509000714</t>
  </si>
  <si>
    <t>010003152509000020</t>
  </si>
  <si>
    <t>LCK - Huyền</t>
  </si>
  <si>
    <t>Siêu thị intimex Hải Phòng</t>
  </si>
  <si>
    <t>292209490000</t>
  </si>
  <si>
    <t>NT FOODS_Tai heo muối 400g</t>
  </si>
  <si>
    <t>100001152509000653</t>
  </si>
  <si>
    <t>266003152509000006</t>
  </si>
  <si>
    <t>XT NCC HàNG DATE</t>
  </si>
  <si>
    <t>100001152509000813</t>
  </si>
  <si>
    <t>111003152509000024</t>
  </si>
  <si>
    <t>Xuất trả NCC hàng LCK ngày 10.9.25(Thi)</t>
  </si>
  <si>
    <t>Siêu thị Fuji Lê Đại Hành</t>
  </si>
  <si>
    <t>100001152509001064</t>
  </si>
  <si>
    <t>248003152509000018</t>
  </si>
  <si>
    <t>XT NCC</t>
  </si>
  <si>
    <t>Siêu thị BRGMart 63 Hàng trống</t>
  </si>
  <si>
    <t>100001152509001040</t>
  </si>
  <si>
    <t>109003152509000027</t>
  </si>
  <si>
    <t>XT NCC 254-439 ngày 13/9/25</t>
  </si>
  <si>
    <t>Siêu thị Fuji giảng võ</t>
  </si>
  <si>
    <t>100001152509001036</t>
  </si>
  <si>
    <t>121003152509000023</t>
  </si>
  <si>
    <t>Thủy xtra NCC LCK 13/9/25</t>
  </si>
  <si>
    <t>Fujimart 67 Trần Phú - Ba Đình</t>
  </si>
  <si>
    <t>100001152509001076</t>
  </si>
  <si>
    <t>275003152509000015</t>
  </si>
  <si>
    <t>CH Haprofood 24 Trần Nhật Duật</t>
  </si>
  <si>
    <t>100001152509001089</t>
  </si>
  <si>
    <t>121003152509000025</t>
  </si>
  <si>
    <t>Diệp xtra NCC LCK 15/9/25</t>
  </si>
  <si>
    <t>100001152509001186</t>
  </si>
  <si>
    <t>235003152509000020</t>
  </si>
  <si>
    <t>CH Hapro 83 Nguyễn An Ninh</t>
  </si>
  <si>
    <t>104001152509000027</t>
  </si>
  <si>
    <t xml:space="preserve">                  </t>
  </si>
  <si>
    <t>date -hoa -ngày 16/09/2025</t>
  </si>
  <si>
    <t>Siêu thị Fuji Huỳnh Thúc Kháng</t>
  </si>
  <si>
    <t>100001152509001211</t>
  </si>
  <si>
    <t>117003152509000020</t>
  </si>
  <si>
    <t>FMCG xuất trả NCC_ ngày 16.9.25</t>
  </si>
  <si>
    <t>Siêu thị Fuji 89 Lạc Long Quân</t>
  </si>
  <si>
    <t>100001152509001217</t>
  </si>
  <si>
    <t>117003152509000025</t>
  </si>
  <si>
    <t>100001152509001287</t>
  </si>
  <si>
    <t>301003152509000033</t>
  </si>
  <si>
    <t>100001152509001289</t>
  </si>
  <si>
    <t>206003152509000049</t>
  </si>
  <si>
    <t>Xt Đẻ Bó KM</t>
  </si>
  <si>
    <t>100001152509001481</t>
  </si>
  <si>
    <t>266003152509000018</t>
  </si>
  <si>
    <t>100001152509001623</t>
  </si>
  <si>
    <t>269003152509000033</t>
  </si>
  <si>
    <t>BRG mart Intracom Đông Anh</t>
  </si>
  <si>
    <t>100001152509001635</t>
  </si>
  <si>
    <t>304003152509000051</t>
  </si>
  <si>
    <t>Xuất trả  hàng date Ncc Ngọc Thơm</t>
  </si>
  <si>
    <t>292805160000</t>
  </si>
  <si>
    <t>NT FOODS_Mộc nấm hương 250g</t>
  </si>
  <si>
    <t>Seikamart 275 nguyễn Trãi</t>
  </si>
  <si>
    <t>100001152509001654</t>
  </si>
  <si>
    <t>306003152509000015</t>
  </si>
  <si>
    <t>Seika Dimond Westlake 98 Tô Ngọc Vân</t>
  </si>
  <si>
    <t>100001152509001656</t>
  </si>
  <si>
    <t>275003152509000026</t>
  </si>
  <si>
    <t>100001152509001769</t>
  </si>
  <si>
    <t>010003152509000061</t>
  </si>
  <si>
    <t>100001152509001739</t>
  </si>
  <si>
    <t>217003152509000026</t>
  </si>
  <si>
    <t>CH Hapro số 5 Hàm tử quan</t>
  </si>
  <si>
    <t>100001152509001794</t>
  </si>
  <si>
    <t>224003152509000029</t>
  </si>
  <si>
    <t>Xuat trả NCC</t>
  </si>
  <si>
    <t>CH Hapro Chợ Bưởi</t>
  </si>
  <si>
    <t>100001152509001677</t>
  </si>
  <si>
    <t>118003152509000061</t>
  </si>
  <si>
    <t>100001152509001793</t>
  </si>
  <si>
    <t>205003152509000045</t>
  </si>
  <si>
    <t>xuất trả NCC</t>
  </si>
  <si>
    <t>Siêu thị HaproMart Thành Công</t>
  </si>
  <si>
    <t>100001152509001704</t>
  </si>
  <si>
    <t>280003152509000015</t>
  </si>
  <si>
    <t>Siêu thị BRG Đồ Sơn Hải Phòng</t>
  </si>
  <si>
    <t>100001152509001891</t>
  </si>
  <si>
    <t>002003152509000031</t>
  </si>
  <si>
    <t>xuất trả 439 hàng mới giao lck</t>
  </si>
  <si>
    <t>Siêu thị intimex Nguyễn Văn Cừ</t>
  </si>
  <si>
    <t>105001152509000053</t>
  </si>
  <si>
    <t>LCK ( Khánh) Ngày 23/09/2025</t>
  </si>
  <si>
    <t>Siêu thị Fuji Trần Phú - Hà Đông</t>
  </si>
  <si>
    <t>100001152509001876</t>
  </si>
  <si>
    <t>014003152509000055</t>
  </si>
  <si>
    <t>date. Hoa</t>
  </si>
  <si>
    <t>Siêu thị intimex Như Quỳnh</t>
  </si>
  <si>
    <t>100001152509002054</t>
  </si>
  <si>
    <t>107003152509000061</t>
  </si>
  <si>
    <t>XT NCC 439 (KHUYÊN)</t>
  </si>
  <si>
    <t>Siêu thị Fuji Lạc Long Quân</t>
  </si>
  <si>
    <t>100001152509002017</t>
  </si>
  <si>
    <t>101003152509000052</t>
  </si>
  <si>
    <t>Date</t>
  </si>
  <si>
    <t>Siêu thị fujiMart 142 Lê Duẩn</t>
  </si>
  <si>
    <t>Mã hàng</t>
  </si>
  <si>
    <t>Nguyên giá</t>
  </si>
  <si>
    <t>Giảm 3%
(đang bán cho brg giá này)</t>
  </si>
  <si>
    <t>Giảm 5%</t>
  </si>
  <si>
    <t>Đơn giá nhập</t>
  </si>
  <si>
    <t>BBM200</t>
  </si>
  <si>
    <t>Bắp bò muối 200g</t>
  </si>
  <si>
    <t>BBM300</t>
  </si>
  <si>
    <t>Bắp bò muối 300g</t>
  </si>
  <si>
    <t>BBM500</t>
  </si>
  <si>
    <t>Bắp bò muối 500g</t>
  </si>
  <si>
    <t>BGHM450</t>
  </si>
  <si>
    <t>Bắp giò heo muối vị Tayaki 450g</t>
  </si>
  <si>
    <t>CC300</t>
  </si>
  <si>
    <t>Chả cốm 300g</t>
  </si>
  <si>
    <t>CN300</t>
  </si>
  <si>
    <t>Chả nướng 300g</t>
  </si>
  <si>
    <t>CGM100</t>
  </si>
  <si>
    <t>Chân giò heo muối 100g</t>
  </si>
  <si>
    <t>CGM300</t>
  </si>
  <si>
    <t>Chân giò heo muối 300g</t>
  </si>
  <si>
    <t>CGM500</t>
  </si>
  <si>
    <t>Chân giò heo muối 500g</t>
  </si>
  <si>
    <t>GHC500</t>
  </si>
  <si>
    <t>Gà hun cỏ xạ hương Coop 500g</t>
  </si>
  <si>
    <t>GHC1000</t>
  </si>
  <si>
    <t>Gà hun cỏ xạ hương 1 kg</t>
  </si>
  <si>
    <t>GM500</t>
  </si>
  <si>
    <t>Gà muối 500g</t>
  </si>
  <si>
    <t>GHK300</t>
  </si>
  <si>
    <t>Gà muối hun khói 300g</t>
  </si>
  <si>
    <t>GL500KT</t>
  </si>
  <si>
    <t>Giò lụa 500g</t>
  </si>
  <si>
    <t>GL250</t>
  </si>
  <si>
    <t>Giò lụa cây 250g</t>
  </si>
  <si>
    <t>GSG250</t>
  </si>
  <si>
    <t>Giò sụn gà 250g</t>
  </si>
  <si>
    <t>GSG45G</t>
  </si>
  <si>
    <t>Giò sụn gà 45g</t>
  </si>
  <si>
    <t>GTLX250G</t>
  </si>
  <si>
    <t>Giò tai lưỡi xào 250g</t>
  </si>
  <si>
    <t>GTNH500</t>
  </si>
  <si>
    <t>Giò tai nấm hương 500g</t>
  </si>
  <si>
    <t>MNH250</t>
  </si>
  <si>
    <t>Mọc nấm hương 250g</t>
  </si>
  <si>
    <t>TH200</t>
  </si>
  <si>
    <t>Tai heo muối 200g</t>
  </si>
  <si>
    <t>TH400</t>
  </si>
  <si>
    <t>Tai heo muối 400g</t>
  </si>
  <si>
    <t>SHK200</t>
  </si>
  <si>
    <t>Sườn hun khói 200g</t>
  </si>
  <si>
    <t>GXD500</t>
  </si>
  <si>
    <t>Gà xì dầu 500g</t>
  </si>
  <si>
    <t>CGTM150</t>
  </si>
  <si>
    <t>Chân gà thảo mộc 150g</t>
  </si>
  <si>
    <t>CGXD150</t>
  </si>
  <si>
    <t>Chân gà xì dầu 150g</t>
  </si>
  <si>
    <t>Pauls200-socola</t>
  </si>
  <si>
    <t>Sữa tươi tiệt trùng Pauls Socola 200ml</t>
  </si>
  <si>
    <t>Pauls200-dau</t>
  </si>
  <si>
    <t>Sữa tươi tiệt trùng Pauls Dâu 200ml</t>
  </si>
  <si>
    <t>Pauls200-kem</t>
  </si>
  <si>
    <t>Sữa tươi tiệt trùng Pauls Nguyên Kem 200ml</t>
  </si>
  <si>
    <t>Br250-vani</t>
  </si>
  <si>
    <t>Sữa tươi tiệt trùng Breaka Vani 250ml</t>
  </si>
  <si>
    <t>Pauls1L</t>
  </si>
  <si>
    <t>Sữa tươi tiệt trùng Pauls Nguyên Chất 1L</t>
  </si>
  <si>
    <t>Br250-dau</t>
  </si>
  <si>
    <t>Sữa tươi tiệt trùng Breaka Dâu 250ml</t>
  </si>
  <si>
    <t>HH00011</t>
  </si>
  <si>
    <t>Gà nguyên con</t>
  </si>
  <si>
    <t>HH00009</t>
  </si>
  <si>
    <t>Mũi heo</t>
  </si>
  <si>
    <t>HH00020</t>
  </si>
  <si>
    <t>Khoanh giò lợn đông lạnh</t>
  </si>
  <si>
    <t>HH00007</t>
  </si>
  <si>
    <t>Lưỡi heo đông lạnh</t>
  </si>
  <si>
    <t>LX500</t>
  </si>
  <si>
    <t>Lạp xưởng tươi 500g</t>
  </si>
  <si>
    <t>HH00026</t>
  </si>
  <si>
    <t>Thịt nạc mông lợn</t>
  </si>
  <si>
    <t>Gà hấp xì dầu 500g</t>
  </si>
  <si>
    <t>Mộc nấm hương 250g</t>
  </si>
  <si>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</si>
  <si>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</si>
  <si>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</si>
  <si>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</si>
  <si>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</si>
  <si>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</si>
  <si>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</si>
  <si>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</si>
  <si>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</si>
  <si>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</si>
  <si>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</si>
  <si>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Ngày hóa đơn</t>
  </si>
  <si>
    <t>Mã khách hàng</t>
  </si>
  <si>
    <t>Tên khách hàng</t>
  </si>
  <si>
    <t>Địa chỉ</t>
  </si>
  <si>
    <t>Mã số thuế</t>
  </si>
  <si>
    <t>Diễn giải/Lý do chi</t>
  </si>
  <si>
    <t>NV bán hàng</t>
  </si>
  <si>
    <t>Người giao hàng</t>
  </si>
  <si>
    <t>Diễn giải phiếu nhập</t>
  </si>
  <si>
    <t>Kèm theo chứng từ gốc (Phiếu nhập)</t>
  </si>
  <si>
    <t>Cách lấy đơn giá nhập</t>
  </si>
  <si>
    <t>Mã hàng (*)</t>
  </si>
  <si>
    <t>Hàng khuyến mại</t>
  </si>
  <si>
    <t>TK trả lại/TK nợ (*)</t>
  </si>
  <si>
    <t>TK công nợ/TK tiền/TK có (*)</t>
  </si>
  <si>
    <t>ĐVT</t>
  </si>
  <si>
    <t>Đơn giá sau thuế</t>
  </si>
  <si>
    <t>Tỷ lệ CK (%)</t>
  </si>
  <si>
    <t>Tiền chiết khấu</t>
  </si>
  <si>
    <t>TK chiết khấu</t>
  </si>
  <si>
    <t>% thuế GTGT</t>
  </si>
  <si>
    <t>Tỷ lệ tính thuế (Thuế suất KHAC)</t>
  </si>
  <si>
    <t>Tiền thuế GTGT</t>
  </si>
  <si>
    <t>TK thuế GTGT</t>
  </si>
  <si>
    <t>HH không TH trên tờ khai thuế GTGT</t>
  </si>
  <si>
    <t>Kho</t>
  </si>
  <si>
    <t>TK kho</t>
  </si>
  <si>
    <t>TK giá vốn</t>
  </si>
  <si>
    <t>Đơn giá vốn</t>
  </si>
  <si>
    <t>Tiền vốn</t>
  </si>
  <si>
    <t>Hàng hoá giữ hộ/bán hộ</t>
  </si>
  <si>
    <t>0</t>
  </si>
  <si>
    <t>1</t>
  </si>
  <si>
    <t>1K25TAK</t>
  </si>
  <si>
    <t>BRG01</t>
  </si>
  <si>
    <t>5111</t>
  </si>
  <si>
    <t>131</t>
  </si>
  <si>
    <t>33311</t>
  </si>
  <si>
    <t>K-hangtra</t>
  </si>
  <si>
    <t>156</t>
  </si>
  <si>
    <t>632</t>
  </si>
  <si>
    <t>Số chứng từ</t>
  </si>
  <si>
    <t>Ký hiệu hóa đơn</t>
  </si>
  <si>
    <t>Số Hóa đơn</t>
  </si>
  <si>
    <t>Ngày ctu/htoan</t>
  </si>
  <si>
    <t>brg12691</t>
  </si>
  <si>
    <t>brg12761</t>
  </si>
  <si>
    <t>Siêu thị FujiMart 51 Lê Đại Hành</t>
  </si>
  <si>
    <t>brg13011</t>
  </si>
  <si>
    <t>brg12661</t>
  </si>
  <si>
    <t>BRG 362 Ngọc Lâm, Hà Nội</t>
  </si>
  <si>
    <t>brg11171</t>
  </si>
  <si>
    <t>Siêu thị Fujimart 89 Lạc Long Quân</t>
  </si>
  <si>
    <t>brg10051</t>
  </si>
  <si>
    <t>BRGMART 174 Lạc Long Quân, Tây Hồ</t>
  </si>
  <si>
    <t>brg12351</t>
  </si>
  <si>
    <t>brg10141</t>
  </si>
  <si>
    <t>BRG10141 Siêu thị Intimemex Như Quỳnh, Hưng Yên</t>
  </si>
  <si>
    <t>brg12061</t>
  </si>
  <si>
    <t>brg13041</t>
  </si>
  <si>
    <t>brg12681</t>
  </si>
  <si>
    <t>brg11041</t>
  </si>
  <si>
    <t>Siêu thị Fujimart Huỳnh Thúc Kháng</t>
  </si>
  <si>
    <t>brg11201</t>
  </si>
  <si>
    <t>Siêu thị FujiMart Trung Yên</t>
  </si>
  <si>
    <t>brg11191</t>
  </si>
  <si>
    <t>Siêu thị FujiMart Lê Văn Lương</t>
  </si>
  <si>
    <t>brg11091</t>
  </si>
  <si>
    <t>BRG D2 Giảng Võ, Hà Nội</t>
  </si>
  <si>
    <t>brg11211</t>
  </si>
  <si>
    <t>Siêu thị Fujimart 67 Trần Phú-Ba Đình</t>
  </si>
  <si>
    <t>brg11221</t>
  </si>
  <si>
    <t>Siêu thị FujiMart Tân Mai</t>
  </si>
  <si>
    <t>brg12231</t>
  </si>
  <si>
    <t>Cửa hàng Haprofood N4C Trung Hòa Nhân Chính</t>
  </si>
  <si>
    <t>brg13061</t>
  </si>
  <si>
    <t>brg11031</t>
  </si>
  <si>
    <t>Siêu thị Fujimart 324 Tây Sơn</t>
  </si>
  <si>
    <t>brg12091</t>
  </si>
  <si>
    <t>brg12551</t>
  </si>
  <si>
    <t>BRGMART 105 Lê Duẩn, Hà Nội</t>
  </si>
  <si>
    <t>brg12171</t>
  </si>
  <si>
    <t>BRGMART 5 Hàm Tử Quan, Hoàn Kiếm, Hà Nội</t>
  </si>
  <si>
    <t>brg11241</t>
  </si>
  <si>
    <t>Siêu thị FujiMart Times City</t>
  </si>
  <si>
    <t>brg12031</t>
  </si>
  <si>
    <t>BRGMART Thanh Xuân, Hà Nội</t>
  </si>
  <si>
    <t>brg12801</t>
  </si>
  <si>
    <t>Siêu thị BRGMart Đồ Sơn Hải Phòng</t>
  </si>
  <si>
    <t>brg11011</t>
  </si>
  <si>
    <t>Siêu thị Fujimart 142 Lê Duẩn</t>
  </si>
  <si>
    <t>brg11101</t>
  </si>
  <si>
    <t>Siêu thị Fuji MD Complex</t>
  </si>
  <si>
    <t>brg11021</t>
  </si>
  <si>
    <t>Siêu thị Fujimart 36 Hoàng Cầu</t>
  </si>
  <si>
    <t>brg12741</t>
  </si>
  <si>
    <t>CH Haprofood 9 Lê Qúy Đôn</t>
  </si>
  <si>
    <t>brg10041</t>
  </si>
  <si>
    <t>Siêu thị intimex Hải Dương</t>
  </si>
  <si>
    <t>brg12221</t>
  </si>
  <si>
    <t>CH Hapro 53D Hàng Bài</t>
  </si>
  <si>
    <t>brg10031</t>
  </si>
  <si>
    <t>BRGMART 15-17 Ngọc Khánh, Hà Nội</t>
  </si>
  <si>
    <t>brg12731</t>
  </si>
  <si>
    <t>CH Haprofood 9-11 Thổ Quan</t>
  </si>
  <si>
    <t>brg13031</t>
  </si>
  <si>
    <t>BRG 1 Lý Nam Đế, Hoàn Kiếm, Hà Nội</t>
  </si>
  <si>
    <t>brg10061</t>
  </si>
  <si>
    <t>Siêu thị BRGMart Phố Nối</t>
  </si>
  <si>
    <t>brg10101</t>
  </si>
  <si>
    <t>brg12342</t>
  </si>
  <si>
    <t>Siêu thị BRGMart Moonlight Vân Canh</t>
  </si>
  <si>
    <t>brg12051</t>
  </si>
  <si>
    <t>BRGMART 13 Thành Công, Hà Nội</t>
  </si>
  <si>
    <t>brg11121</t>
  </si>
  <si>
    <t>Siêu thị Fuji The Light</t>
  </si>
  <si>
    <t>brg11051</t>
  </si>
  <si>
    <t>Siêu thị Fujimart Trần Phú - Hà Đông</t>
  </si>
  <si>
    <t>brg11181</t>
  </si>
  <si>
    <t>Siêu thị Fujimart Chính Kinh</t>
  </si>
  <si>
    <t>brg12331</t>
  </si>
  <si>
    <t>CH Hapro 160-162 ngõ Thái Thịnh I</t>
  </si>
  <si>
    <t>Fujimart Times City</t>
  </si>
  <si>
    <t>CH Hapro 198 Lò đúc</t>
  </si>
  <si>
    <t>Siêu thị FujiThe Light</t>
  </si>
  <si>
    <t>CH HaproFood 105 Lê Duẩn</t>
  </si>
  <si>
    <t>Fujimart Lê Văn Lương</t>
  </si>
  <si>
    <t>CH Haprofood Ecohome 3</t>
  </si>
  <si>
    <t>CH Hapro N4C Trung hòa - Nhân chính</t>
  </si>
  <si>
    <t>Siêu thị Fuji Ngọc Khánh</t>
  </si>
  <si>
    <t>00200315</t>
  </si>
  <si>
    <t>00400315</t>
  </si>
  <si>
    <t>01000315</t>
  </si>
  <si>
    <t>01400315</t>
  </si>
  <si>
    <t>10100315</t>
  </si>
  <si>
    <t>10600315</t>
  </si>
  <si>
    <t>10700315</t>
  </si>
  <si>
    <t>10900315</t>
  </si>
  <si>
    <t>11000315</t>
  </si>
  <si>
    <t>11100315</t>
  </si>
  <si>
    <t>11200315</t>
  </si>
  <si>
    <t>11700315</t>
  </si>
  <si>
    <t>11800315</t>
  </si>
  <si>
    <t>11900315</t>
  </si>
  <si>
    <t>12000315</t>
  </si>
  <si>
    <t>12100315</t>
  </si>
  <si>
    <t>12200315</t>
  </si>
  <si>
    <t>12400315</t>
  </si>
  <si>
    <t>20500315</t>
  </si>
  <si>
    <t>20600315</t>
  </si>
  <si>
    <t>20900315</t>
  </si>
  <si>
    <t>21700315</t>
  </si>
  <si>
    <t>22000315</t>
  </si>
  <si>
    <t>22300315</t>
  </si>
  <si>
    <t>22400315</t>
  </si>
  <si>
    <t>23400315</t>
  </si>
  <si>
    <t>23500315</t>
  </si>
  <si>
    <t>24800315</t>
  </si>
  <si>
    <t>25500315</t>
  </si>
  <si>
    <t>26600315</t>
  </si>
  <si>
    <t>26700315</t>
  </si>
  <si>
    <t>26800315</t>
  </si>
  <si>
    <t>26900315</t>
  </si>
  <si>
    <t>27400315</t>
  </si>
  <si>
    <t>27500315</t>
  </si>
  <si>
    <t>28000315</t>
  </si>
  <si>
    <t>30100315</t>
  </si>
  <si>
    <t>30300314</t>
  </si>
  <si>
    <t>30400315</t>
  </si>
  <si>
    <t>30600315</t>
  </si>
  <si>
    <t>Siêu thị</t>
  </si>
  <si>
    <t>Mã dò</t>
  </si>
  <si>
    <t>Mã Misa</t>
  </si>
  <si>
    <t>10400115</t>
  </si>
  <si>
    <t>10500115</t>
  </si>
  <si>
    <t>Mã sp của kh</t>
  </si>
  <si>
    <t>Tên sp theo kh</t>
  </si>
  <si>
    <t>Mã SP Misa</t>
  </si>
  <si>
    <t>THUẾ SUẤT</t>
  </si>
  <si>
    <t>Tổng</t>
  </si>
  <si>
    <t>HBTL2509000105</t>
  </si>
  <si>
    <t>HBTL2509000160</t>
  </si>
  <si>
    <t>HBTL2509000172</t>
  </si>
  <si>
    <t>HBTL2509000333</t>
  </si>
  <si>
    <t>HBTL2509000344</t>
  </si>
  <si>
    <t>HBTL2509000448</t>
  </si>
  <si>
    <t>HBTL2509000568</t>
  </si>
  <si>
    <t>HBTL2509000545</t>
  </si>
  <si>
    <t>HBTL2509000669</t>
  </si>
  <si>
    <t>HBTL2509000705</t>
  </si>
  <si>
    <t>HBTL2509000714</t>
  </si>
  <si>
    <t>HBTL2509000653</t>
  </si>
  <si>
    <t>HBTL2509000813</t>
  </si>
  <si>
    <t>HBTL2509001064</t>
  </si>
  <si>
    <t>HBTL2509001040</t>
  </si>
  <si>
    <t>HBTL2509001036</t>
  </si>
  <si>
    <t>HBTL2509001076</t>
  </si>
  <si>
    <t>HBTL2509001089</t>
  </si>
  <si>
    <t>HBTL2509001186</t>
  </si>
  <si>
    <t>HBTL2509000027</t>
  </si>
  <si>
    <t>HBTL2509001211</t>
  </si>
  <si>
    <t>HBTL2509001217</t>
  </si>
  <si>
    <t>HBTL2509001287</t>
  </si>
  <si>
    <t>HBTL2509001289</t>
  </si>
  <si>
    <t>HBTL2509001481</t>
  </si>
  <si>
    <t>HBTL2509001623</t>
  </si>
  <si>
    <t>HBTL2509001635</t>
  </si>
  <si>
    <t>HBTL2509001654</t>
  </si>
  <si>
    <t>HBTL2509001656</t>
  </si>
  <si>
    <t>HBTL2509001769</t>
  </si>
  <si>
    <t>HBTL2509001739</t>
  </si>
  <si>
    <t>HBTL2509001794</t>
  </si>
  <si>
    <t>HBTL2509001677</t>
  </si>
  <si>
    <t>HBTL2509001793</t>
  </si>
  <si>
    <t>HBTL2509001704</t>
  </si>
  <si>
    <t>HBTL2509001891</t>
  </si>
  <si>
    <t>HBTL2509000053</t>
  </si>
  <si>
    <t>HBTL2509001876</t>
  </si>
  <si>
    <t>HBTL2509002054</t>
  </si>
  <si>
    <t>HBTL2509002017</t>
  </si>
  <si>
    <t>Hàng trả - Siêu thị Fuji Chính Kinh</t>
  </si>
  <si>
    <t>Hàng trả - Fujimart Tân Mai</t>
  </si>
  <si>
    <t>Hàng trả - Fujimart Trung Yên</t>
  </si>
  <si>
    <t>Hàng trả - CH HaproFood 362 Ngọc Lâm</t>
  </si>
  <si>
    <t>Hàng trả - BRG mart N16 Sài Đồng</t>
  </si>
  <si>
    <t>Hàng trả - BRG Mart Moonlight Vân Canh</t>
  </si>
  <si>
    <t>Hàng trả - Siêu thị HaproMart Lương Đình Của</t>
  </si>
  <si>
    <t>Hàng trả - Seikamart Lý Nam Đế</t>
  </si>
  <si>
    <t>Hàng trả - Seikamart Phạm Ngọc Thạch</t>
  </si>
  <si>
    <t>Hàng trả - Siêu thị HaproMart A4 Vĩnh Phúc, Ba Đình</t>
  </si>
  <si>
    <t>Hàng trả - Siêu thị intimex Hải Phòng</t>
  </si>
  <si>
    <t>Hàng trả - Siêu thị Fuji Lê Đại Hành</t>
  </si>
  <si>
    <t>Hàng trả - Siêu thị BRGMart 63 Hàng trống</t>
  </si>
  <si>
    <t>Hàng trả - Siêu thị Fuji giảng võ</t>
  </si>
  <si>
    <t>Hàng trả - Fujimart 67 Trần Phú - Ba Đình</t>
  </si>
  <si>
    <t>Hàng trả - CH Haprofood 24 Trần Nhật Duật</t>
  </si>
  <si>
    <t>Hàng trả - CH Hapro 83 Nguyễn An Ninh</t>
  </si>
  <si>
    <t>Hàng trả - Siêu thị Fuji Huỳnh Thúc Kháng</t>
  </si>
  <si>
    <t>Hàng trả - Siêu thị Fuji 89 Lạc Long Quân</t>
  </si>
  <si>
    <t>Hàng trả - BRG mart Intracom Đông Anh</t>
  </si>
  <si>
    <t>Hàng trả - Seikamart 275 nguyễn Trãi</t>
  </si>
  <si>
    <t>Hàng trả - Seika Dimond Westlake 98 Tô Ngọc Vân</t>
  </si>
  <si>
    <t>Hàng trả - CH Hapro số 5 Hàm tử quan</t>
  </si>
  <si>
    <t>Hàng trả - CH Hapro Chợ Bưởi</t>
  </si>
  <si>
    <t>Hàng trả - Siêu thị HaproMart Thành Công</t>
  </si>
  <si>
    <t>Hàng trả - Siêu thị BRG Đồ Sơn Hải Phòng</t>
  </si>
  <si>
    <t>Hàng trả - Siêu thị intimex Nguyễn Văn Cừ</t>
  </si>
  <si>
    <t>Hàng trả - Siêu thị Fuji Trần Phú - Hà Đông</t>
  </si>
  <si>
    <t>Hàng trả - Siêu thị intimex Như Quỳnh</t>
  </si>
  <si>
    <t>Hàng trả - Siêu thị Fuji Lạc Long Quân</t>
  </si>
  <si>
    <t>Hàng trả - Siêu thị fujiMart 142 Lê Duẩn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</si>
</sst>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 #,##0_);_(* \(#,##0\);_(* &quot;-&quot;??_);_(@_)"/>
    <numFmt numFmtId="165" formatCode="#,##0.0000\ ;[Red]\-#,##0.0000\ "/>
    <numFmt numFmtId="166" formatCode="#,##0.00\ ;[Red]\-#,##0.00\ "/>
  </numFmts>
  <fonts count="17">
    <font>
      <sz val="11"/>
      <color theme="1"/>
      <name val="Aptos Narrow"/>
      <family val="2"/>
      <scheme val="minor"/>
    </font>
    <font>
      <sz val="11"/>
      <color theme="1"/>
      <name val="Aptos Narrow"/>
      <family val="2"/>
      <scheme val="minor"/>
    </font>
    <font>
      <b/>
      <sz val="11"/>
      <color theme="1"/>
      <name val="Aptos Narrow"/>
      <family val="2"/>
      <scheme val="minor"/>
    </font>
    <font>
      <sz val="11"/>
      <color rgb="FFCC0066"/>
      <name val="Aptos Narrow"/>
      <family val="2"/>
      <scheme val="minor"/>
    </font>
    <font>
      <sz val="11"/>
      <color rgb="FFFF0000"/>
      <name val="Aptos Narrow"/>
      <family val="2"/>
      <scheme val="minor"/>
    </font>
    <font>
      <b/>
      <sz val="11"/>
      <color theme="1"/>
      <name val="Times New Roman"/>
      <family val="1"/>
    </font>
    <font>
      <b/>
      <sz val="11"/>
      <color rgb="FFFF0000"/>
      <name val="Times New Roman"/>
      <family val="1"/>
    </font>
    <font>
      <sz val="11"/>
      <color theme="1"/>
      <name val="Times New Roman"/>
      <family val="1"/>
    </font>
    <font>
      <sz val="11"/>
      <color rgb="FFFF0000"/>
      <name val="Times New Roman"/>
      <family val="1"/>
    </font>
    <font>
      <sz val="8"/>
      <name val="Microsoft Sans Serif"/>
      <family val="2"/>
    </font>
    <font>
      <sz val="8"/>
      <color rgb="FFFF0000"/>
      <name val="Microsoft Sans Serif"/>
      <family val="2"/>
    </font>
    <font>
      <sz val="11"/>
      <name val="Aptos Narrow"/>
      <family val="2"/>
      <scheme val="minor"/>
    </font>
    <font>
      <sz val="11"/>
      <color indexed="8"/>
      <name val="Calibri"/>
      <family val="2"/>
    </font>
    <font>
      <b/>
      <sz val="12"/>
      <name val="Times New Roman"/>
      <family val="1"/>
    </font>
    <font>
      <b/>
      <sz val="12"/>
      <color indexed="8"/>
      <name val="Times New Roman"/>
      <family val="1"/>
    </font>
    <font>
      <sz val="12"/>
      <color indexed="8"/>
      <name val="Times New Roman"/>
      <family val="1"/>
    </font>
    <font>
      <b/>
      <sz val="11"/>
      <color theme="1"/>
      <name val="Aptos Narrow"/>
      <scheme val="minor"/>
    </font>
  </fonts>
  <fills count="6">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E3E3E3"/>
      </left>
      <right style="thin">
        <color rgb="FFE3E3E3"/>
      </right>
      <top style="thin">
        <color rgb="FFE3E3E3"/>
      </top>
      <bottom style="thin">
        <color rgb="FFE3E3E3"/>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
      <left style="thin">
        <color rgb="FFE3E3E3"/>
      </left>
      <right style="thin">
        <color rgb="FFE3E3E3"/>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cellStyleXfs>
  <cellXfs count="72">
    <xf numFmtId="0" fontId="0" fillId="0" borderId="0" xfId="0"/>
    <xf numFmtId="0" fontId="2" fillId="2" borderId="0" xfId="0" applyFont="1" applyFill="1" applyAlignment="1">
      <alignment horizontal="center" vertical="center"/>
    </xf>
    <xf numFmtId="0" fontId="0" fillId="2" borderId="0" xfId="0" applyFill="1"/>
    <xf numFmtId="164" fontId="0" fillId="2" borderId="0" xfId="1" applyNumberFormat="1" applyFont="1" applyFill="1"/>
    <xf numFmtId="43" fontId="1" fillId="2" borderId="0" xfId="1" applyFont="1" applyFill="1"/>
    <xf numFmtId="164" fontId="2" fillId="2" borderId="0" xfId="1" applyNumberFormat="1" applyFont="1" applyFill="1"/>
    <xf numFmtId="9" fontId="0" fillId="0" borderId="0" xfId="2" applyFont="1" applyFill="1"/>
    <xf numFmtId="43" fontId="2" fillId="2" borderId="0" xfId="1" applyFont="1" applyFill="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43" fontId="2" fillId="0" borderId="0" xfId="1" applyFont="1" applyAlignment="1">
      <alignment horizontal="center" vertical="center" wrapText="1"/>
    </xf>
    <xf numFmtId="0" fontId="3" fillId="0" borderId="0" xfId="0" applyFont="1"/>
    <xf numFmtId="14" fontId="3" fillId="0" borderId="0" xfId="0" applyNumberFormat="1" applyFont="1"/>
    <xf numFmtId="0" fontId="3" fillId="0" borderId="0" xfId="0" applyFont="1" applyAlignment="1">
      <alignment horizontal="center"/>
    </xf>
    <xf numFmtId="164" fontId="3" fillId="0" borderId="0" xfId="1" applyNumberFormat="1" applyFont="1" applyFill="1"/>
    <xf numFmtId="9" fontId="3" fillId="0" borderId="0" xfId="2" applyFont="1" applyFill="1"/>
    <xf numFmtId="0" fontId="5" fillId="0" borderId="1" xfId="0" applyFont="1" applyBorder="1" applyAlignment="1">
      <alignment horizontal="center" vertical="center"/>
    </xf>
    <xf numFmtId="164" fontId="5" fillId="0" borderId="1" xfId="1" applyNumberFormat="1" applyFont="1" applyBorder="1" applyAlignment="1">
      <alignment horizontal="center" vertical="center"/>
    </xf>
    <xf numFmtId="164" fontId="6" fillId="0" borderId="1" xfId="1" applyNumberFormat="1" applyFont="1" applyBorder="1" applyAlignment="1">
      <alignment horizontal="center" vertical="center" wrapText="1"/>
    </xf>
    <xf numFmtId="9" fontId="5" fillId="0" borderId="1" xfId="2" applyFont="1" applyBorder="1" applyAlignment="1">
      <alignment horizontal="center" vertical="center"/>
    </xf>
    <xf numFmtId="0" fontId="2" fillId="0" borderId="0" xfId="0" applyFont="1" applyAlignment="1">
      <alignment horizontal="center"/>
    </xf>
    <xf numFmtId="0" fontId="7" fillId="0" borderId="1" xfId="0" applyFont="1" applyBorder="1" applyAlignment="1">
      <alignment horizontal="left" vertical="center"/>
    </xf>
    <xf numFmtId="0" fontId="7" fillId="0" borderId="1" xfId="0" applyFont="1" applyBorder="1" applyAlignment="1">
      <alignment vertical="center"/>
    </xf>
    <xf numFmtId="164" fontId="7" fillId="0" borderId="1" xfId="1" applyNumberFormat="1" applyFont="1" applyBorder="1" applyAlignment="1">
      <alignment horizontal="center" vertical="center"/>
    </xf>
    <xf numFmtId="164" fontId="8" fillId="0" borderId="1" xfId="1" applyNumberFormat="1" applyFont="1" applyBorder="1" applyAlignment="1">
      <alignment horizontal="center" vertical="center"/>
    </xf>
    <xf numFmtId="164" fontId="0" fillId="0" borderId="0" xfId="0" applyNumberFormat="1"/>
    <xf numFmtId="0" fontId="9" fillId="0" borderId="2" xfId="0" applyFont="1" applyBorder="1" applyAlignment="1">
      <alignment horizontal="left" vertical="center"/>
    </xf>
    <xf numFmtId="164" fontId="9" fillId="0" borderId="2" xfId="1" applyNumberFormat="1" applyFont="1" applyBorder="1" applyAlignment="1">
      <alignment horizontal="left" vertical="center"/>
    </xf>
    <xf numFmtId="164" fontId="10" fillId="0" borderId="2" xfId="1" applyNumberFormat="1" applyFont="1" applyBorder="1" applyAlignment="1">
      <alignment horizontal="left" vertical="center"/>
    </xf>
    <xf numFmtId="164" fontId="0" fillId="0" borderId="0" xfId="1" applyNumberFormat="1" applyFont="1"/>
    <xf numFmtId="164" fontId="4" fillId="0" borderId="0" xfId="1" applyNumberFormat="1" applyFont="1"/>
    <xf numFmtId="49" fontId="13" fillId="0" borderId="3" xfId="3" applyNumberFormat="1" applyFont="1" applyBorder="1" applyAlignment="1" applyProtection="1">
      <alignment horizontal="center" vertical="center"/>
      <protection hidden="1"/>
    </xf>
    <xf numFmtId="14" fontId="13" fillId="4" borderId="3" xfId="3" applyNumberFormat="1" applyFont="1" applyFill="1" applyBorder="1" applyAlignment="1" applyProtection="1">
      <alignment horizontal="center" vertical="center"/>
      <protection hidden="1"/>
    </xf>
    <xf numFmtId="49" fontId="13" fillId="4" borderId="3" xfId="3" applyNumberFormat="1" applyFont="1" applyFill="1" applyBorder="1" applyAlignment="1" applyProtection="1">
      <alignment horizontal="center" vertical="center"/>
      <protection hidden="1"/>
    </xf>
    <xf numFmtId="49" fontId="13" fillId="4" borderId="3" xfId="3" applyNumberFormat="1" applyFont="1" applyFill="1" applyBorder="1" applyAlignment="1" applyProtection="1">
      <alignment horizontal="left" vertical="center"/>
      <protection hidden="1"/>
    </xf>
    <xf numFmtId="0" fontId="13" fillId="4" borderId="3" xfId="3" applyFont="1" applyFill="1" applyBorder="1" applyAlignment="1" applyProtection="1">
      <alignment horizontal="center" vertical="center"/>
      <protection hidden="1"/>
    </xf>
    <xf numFmtId="0" fontId="13" fillId="0" borderId="3" xfId="3" applyFont="1" applyBorder="1" applyAlignment="1" applyProtection="1">
      <alignment horizontal="center" vertical="center"/>
      <protection hidden="1"/>
    </xf>
    <xf numFmtId="165" fontId="13" fillId="0" borderId="3" xfId="3" applyNumberFormat="1" applyFont="1" applyBorder="1" applyAlignment="1" applyProtection="1">
      <alignment horizontal="center" vertical="center"/>
      <protection hidden="1"/>
    </xf>
    <xf numFmtId="166" fontId="13" fillId="0" borderId="3" xfId="3" applyNumberFormat="1" applyFont="1" applyBorder="1" applyAlignment="1" applyProtection="1">
      <alignment horizontal="center" vertical="center"/>
      <protection hidden="1"/>
    </xf>
    <xf numFmtId="0" fontId="14" fillId="0" borderId="0" xfId="3" applyFont="1" applyAlignment="1" applyProtection="1">
      <alignment horizontal="center"/>
      <protection hidden="1"/>
    </xf>
    <xf numFmtId="0" fontId="15" fillId="0" borderId="0" xfId="3" applyFont="1" applyAlignment="1">
      <alignment horizontal="center"/>
    </xf>
    <xf numFmtId="0" fontId="14" fillId="0" borderId="3" xfId="3" applyFont="1" applyBorder="1" applyAlignment="1" applyProtection="1">
      <alignment horizontal="center"/>
      <protection hidden="1"/>
    </xf>
    <xf numFmtId="49" fontId="15" fillId="0" borderId="0" xfId="3" applyNumberFormat="1" applyFont="1" applyAlignment="1">
      <alignment horizontal="center" vertical="center"/>
    </xf>
    <xf numFmtId="49" fontId="15" fillId="0" borderId="4" xfId="3" applyNumberFormat="1" applyFont="1" applyBorder="1" applyAlignment="1">
      <alignment horizontal="center" vertical="center"/>
    </xf>
    <xf numFmtId="44" fontId="15" fillId="0" borderId="4" xfId="3" applyNumberFormat="1" applyFont="1" applyBorder="1" applyAlignment="1">
      <alignment horizontal="center" vertical="center"/>
    </xf>
    <xf numFmtId="49" fontId="15" fillId="2" borderId="0" xfId="3" applyNumberFormat="1" applyFont="1" applyFill="1" applyAlignment="1">
      <alignment horizontal="center" vertical="center"/>
    </xf>
    <xf numFmtId="49" fontId="15" fillId="0" borderId="4" xfId="3" applyNumberFormat="1" applyFont="1" applyBorder="1" applyAlignment="1">
      <alignment horizontal="left" vertical="center"/>
    </xf>
    <xf numFmtId="49" fontId="15" fillId="0" borderId="4" xfId="3" applyNumberFormat="1" applyFont="1" applyFill="1" applyBorder="1" applyAlignment="1">
      <alignment horizontal="left" vertical="center"/>
    </xf>
    <xf numFmtId="0" fontId="15" fillId="0" borderId="4" xfId="3" applyNumberFormat="1" applyFont="1" applyBorder="1" applyAlignment="1">
      <alignment horizontal="left" vertical="center"/>
    </xf>
    <xf numFmtId="14" fontId="15" fillId="0" borderId="4" xfId="3" applyNumberFormat="1" applyFont="1" applyBorder="1" applyAlignment="1">
      <alignment horizontal="center" vertical="center"/>
    </xf>
    <xf numFmtId="14" fontId="15" fillId="0" borderId="4" xfId="3" applyNumberFormat="1" applyFont="1" applyBorder="1" applyAlignment="1">
      <alignment horizontal="left" vertical="center"/>
    </xf>
    <xf numFmtId="0" fontId="3" fillId="0" borderId="0" xfId="0" applyFont="1" applyAlignment="1">
      <alignment horizontal="center" vertical="center"/>
    </xf>
    <xf numFmtId="0" fontId="15" fillId="0" borderId="4" xfId="3" applyFont="1" applyBorder="1" applyAlignment="1">
      <alignment horizontal="right" vertical="center"/>
    </xf>
    <xf numFmtId="166" fontId="15" fillId="0" borderId="4" xfId="3" applyNumberFormat="1" applyFont="1" applyBorder="1" applyAlignment="1">
      <alignment horizontal="right" vertical="center"/>
    </xf>
    <xf numFmtId="49" fontId="15" fillId="0" borderId="4" xfId="3" applyNumberFormat="1" applyFont="1" applyBorder="1" applyAlignment="1">
      <alignment horizontal="right" vertical="center"/>
    </xf>
    <xf numFmtId="0" fontId="15" fillId="2" borderId="0" xfId="3" applyFont="1" applyFill="1" applyAlignment="1">
      <alignment horizontal="right" vertical="center"/>
    </xf>
    <xf numFmtId="49" fontId="15" fillId="2" borderId="0" xfId="3" applyNumberFormat="1" applyFont="1" applyFill="1" applyAlignment="1">
      <alignment horizontal="right" vertical="center"/>
    </xf>
    <xf numFmtId="49" fontId="15" fillId="2" borderId="4" xfId="3" applyNumberFormat="1" applyFont="1" applyFill="1" applyBorder="1" applyAlignment="1">
      <alignment horizontal="right"/>
    </xf>
    <xf numFmtId="49" fontId="15" fillId="0" borderId="4" xfId="3" applyNumberFormat="1" applyFont="1" applyBorder="1" applyAlignment="1">
      <alignment horizontal="right"/>
    </xf>
    <xf numFmtId="0" fontId="15" fillId="0" borderId="4" xfId="3" applyFont="1" applyBorder="1" applyAlignment="1">
      <alignment horizontal="right"/>
    </xf>
    <xf numFmtId="0" fontId="15" fillId="0" borderId="0" xfId="3" applyFont="1" applyAlignment="1">
      <alignment horizontal="right"/>
    </xf>
    <xf numFmtId="14" fontId="15" fillId="0" borderId="4" xfId="3" applyNumberFormat="1" applyFont="1" applyFill="1" applyBorder="1" applyAlignment="1">
      <alignment horizontal="center" vertical="center"/>
    </xf>
    <xf numFmtId="0" fontId="9" fillId="0" borderId="5" xfId="0" applyFont="1" applyFill="1" applyBorder="1" applyAlignment="1">
      <alignment horizontal="left" vertical="center"/>
    </xf>
    <xf numFmtId="0" fontId="3" fillId="5" borderId="0" xfId="0" applyFont="1" applyFill="1"/>
    <xf numFmtId="0" fontId="3" fillId="0" borderId="0" xfId="0" applyFont="1" applyFill="1"/>
    <xf numFmtId="0" fontId="0" fillId="0" borderId="0" xfId="0" quotePrefix="1"/>
    <xf numFmtId="0" fontId="0" fillId="0" borderId="0" xfId="0" applyFill="1"/>
    <xf numFmtId="0" fontId="11" fillId="0" borderId="0" xfId="0" applyFont="1" applyFill="1"/>
    <xf numFmtId="0" fontId="0" fillId="3" borderId="0" xfId="0" applyFill="1"/>
    <xf numFmtId="0" fontId="16" fillId="3" borderId="0" xfId="0" applyFont="1" applyFill="1"/>
    <xf numFmtId="14" fontId="0" fillId="3" borderId="0" xfId="0" applyNumberFormat="1" applyFill="1"/>
    <xf numFmtId="164" fontId="16" fillId="0" borderId="0" xfId="1" applyNumberFormat="1" applyFont="1"/>
  </cellXfs>
  <cellStyles count="4">
    <cellStyle name="Comma" xfId="1" builtinId="3"/>
    <cellStyle name="Normal" xfId="0" builtinId="0"/>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69"/>
  <sheetViews>
    <sheetView tabSelected="1" topLeftCell="AK1" workbookViewId="0">
      <selection activeCell="AP13" sqref="AP13"/>
    </sheetView>
  </sheetViews>
  <sheetFormatPr defaultRowHeight="15.75"/>
  <cols>
    <col min="1" max="1" width="14" style="42" hidden="1" customWidth="1"/>
    <col min="2" max="2" width="19.25" style="43" hidden="1" customWidth="1"/>
    <col min="3" max="3" width="14.625" style="43" customWidth="1"/>
    <col min="4" max="5" width="20.625" style="43" customWidth="1"/>
    <col min="6" max="6" width="16.5" style="61" customWidth="1"/>
    <col min="7" max="7" width="16.25" style="61" customWidth="1"/>
    <col min="8" max="8" width="18.75" style="46" customWidth="1"/>
    <col min="9" max="9" width="16.5" style="61" customWidth="1"/>
    <col min="10" max="10" width="18.75" style="46" customWidth="1"/>
    <col min="11" max="11" width="17.125" style="46" customWidth="1"/>
    <col min="12" max="12" width="13.875" style="46" customWidth="1"/>
    <col min="13" max="13" width="19.5" style="46" customWidth="1"/>
    <col min="14" max="14" width="16.125" style="49" customWidth="1"/>
    <col min="15" max="15" width="17.375" style="46" customWidth="1"/>
    <col min="16" max="16" width="22.5" style="46" customWidth="1"/>
    <col min="17" max="17" width="20.625" style="46" customWidth="1"/>
    <col min="18" max="18" width="14.125" style="46" customWidth="1"/>
    <col min="19" max="19" width="37.875" style="46" bestFit="1" customWidth="1"/>
    <col min="20" max="22" width="25.25" style="46" customWidth="1"/>
    <col min="23" max="23" width="32.125" style="46" customWidth="1"/>
    <col min="24" max="24" width="20.625" style="46" customWidth="1"/>
    <col min="25" max="25" width="20.375" style="46" customWidth="1"/>
    <col min="26" max="26" width="21.125" style="46" customWidth="1"/>
    <col min="27" max="27" width="18.125" style="43" bestFit="1" customWidth="1"/>
    <col min="28" max="28" width="17.75" style="43" bestFit="1" customWidth="1"/>
    <col min="29" max="29" width="25" style="43" customWidth="1"/>
    <col min="30" max="30" width="11.25" style="43" customWidth="1"/>
    <col min="31" max="31" width="9.625" style="52" customWidth="1"/>
    <col min="32" max="32" width="19.625" style="52" customWidth="1"/>
    <col min="33" max="33" width="16" style="52" customWidth="1"/>
    <col min="34" max="34" width="19" style="53" customWidth="1"/>
    <col min="35" max="35" width="12.75" style="52" customWidth="1"/>
    <col min="36" max="36" width="20.75" style="52" customWidth="1"/>
    <col min="37" max="37" width="12.75" style="54" customWidth="1"/>
    <col min="38" max="38" width="16.75" style="54" customWidth="1"/>
    <col min="39" max="39" width="31.25" style="52" customWidth="1"/>
    <col min="40" max="40" width="20.25" style="52" customWidth="1"/>
    <col min="41" max="41" width="17.75" style="54" customWidth="1"/>
    <col min="42" max="42" width="32.625" style="54" customWidth="1"/>
    <col min="43" max="43" width="17.25" style="58" customWidth="1"/>
    <col min="44" max="44" width="13.5" style="58" customWidth="1"/>
    <col min="45" max="45" width="13.875" style="58" customWidth="1"/>
    <col min="46" max="47" width="17.25" style="58" customWidth="1"/>
    <col min="48" max="48" width="32.625" style="54" customWidth="1"/>
    <col min="49" max="232" width="7.875" style="59" customWidth="1"/>
    <col min="233" max="257" width="9" style="60"/>
    <col min="258" max="259" width="0" style="60" hidden="1" customWidth="1"/>
    <col min="260" max="261" width="20.625" style="60" customWidth="1"/>
    <col min="262" max="262" width="16.5" style="60" customWidth="1"/>
    <col min="263" max="263" width="16.25" style="60" customWidth="1"/>
    <col min="264" max="264" width="18.75" style="60" customWidth="1"/>
    <col min="265" max="265" width="16.5" style="60" customWidth="1"/>
    <col min="266" max="266" width="18.75" style="60" customWidth="1"/>
    <col min="267" max="267" width="17.125" style="60" customWidth="1"/>
    <col min="268" max="268" width="13.875" style="60" customWidth="1"/>
    <col min="269" max="269" width="13.125" style="60" customWidth="1"/>
    <col min="270" max="270" width="16.125" style="60" customWidth="1"/>
    <col min="271" max="271" width="17.375" style="60" customWidth="1"/>
    <col min="272" max="272" width="22.5" style="60" customWidth="1"/>
    <col min="273" max="273" width="20.625" style="60" customWidth="1"/>
    <col min="274" max="274" width="14.125" style="60" customWidth="1"/>
    <col min="275" max="275" width="37.875" style="60" bestFit="1" customWidth="1"/>
    <col min="276" max="278" width="25.25" style="60" customWidth="1"/>
    <col min="279" max="279" width="32.125" style="60" customWidth="1"/>
    <col min="280" max="280" width="20.625" style="60" customWidth="1"/>
    <col min="281" max="281" width="20.375" style="60" customWidth="1"/>
    <col min="282" max="282" width="21.125" style="60" customWidth="1"/>
    <col min="283" max="283" width="18.125" style="60" bestFit="1" customWidth="1"/>
    <col min="284" max="284" width="17.75" style="60" bestFit="1" customWidth="1"/>
    <col min="285" max="285" width="25" style="60" customWidth="1"/>
    <col min="286" max="286" width="11.25" style="60" customWidth="1"/>
    <col min="287" max="287" width="9.625" style="60" customWidth="1"/>
    <col min="288" max="288" width="19.625" style="60" customWidth="1"/>
    <col min="289" max="289" width="16" style="60" customWidth="1"/>
    <col min="290" max="290" width="19" style="60" customWidth="1"/>
    <col min="291" max="291" width="12.75" style="60" customWidth="1"/>
    <col min="292" max="292" width="20.75" style="60" customWidth="1"/>
    <col min="293" max="293" width="12.75" style="60" customWidth="1"/>
    <col min="294" max="294" width="16.75" style="60" customWidth="1"/>
    <col min="295" max="295" width="31.25" style="60" customWidth="1"/>
    <col min="296" max="296" width="20.25" style="60" customWidth="1"/>
    <col min="297" max="297" width="17.75" style="60" customWidth="1"/>
    <col min="298" max="298" width="32.625" style="60" customWidth="1"/>
    <col min="299" max="299" width="17.25" style="60" customWidth="1"/>
    <col min="300" max="300" width="13.5" style="60" customWidth="1"/>
    <col min="301" max="301" width="13.875" style="60" customWidth="1"/>
    <col min="302" max="303" width="17.25" style="60" customWidth="1"/>
    <col min="304" max="304" width="32.625" style="60" customWidth="1"/>
    <col min="305" max="488" width="7.875" style="60" customWidth="1"/>
    <col min="489" max="513" width="9" style="60"/>
    <col min="514" max="515" width="0" style="60" hidden="1" customWidth="1"/>
    <col min="516" max="517" width="20.625" style="60" customWidth="1"/>
    <col min="518" max="518" width="16.5" style="60" customWidth="1"/>
    <col min="519" max="519" width="16.25" style="60" customWidth="1"/>
    <col min="520" max="520" width="18.75" style="60" customWidth="1"/>
    <col min="521" max="521" width="16.5" style="60" customWidth="1"/>
    <col min="522" max="522" width="18.75" style="60" customWidth="1"/>
    <col min="523" max="523" width="17.125" style="60" customWidth="1"/>
    <col min="524" max="524" width="13.875" style="60" customWidth="1"/>
    <col min="525" max="525" width="13.125" style="60" customWidth="1"/>
    <col min="526" max="526" width="16.125" style="60" customWidth="1"/>
    <col min="527" max="527" width="17.375" style="60" customWidth="1"/>
    <col min="528" max="528" width="22.5" style="60" customWidth="1"/>
    <col min="529" max="529" width="20.625" style="60" customWidth="1"/>
    <col min="530" max="530" width="14.125" style="60" customWidth="1"/>
    <col min="531" max="531" width="37.875" style="60" bestFit="1" customWidth="1"/>
    <col min="532" max="534" width="25.25" style="60" customWidth="1"/>
    <col min="535" max="535" width="32.125" style="60" customWidth="1"/>
    <col min="536" max="536" width="20.625" style="60" customWidth="1"/>
    <col min="537" max="537" width="20.375" style="60" customWidth="1"/>
    <col min="538" max="538" width="21.125" style="60" customWidth="1"/>
    <col min="539" max="539" width="18.125" style="60" bestFit="1" customWidth="1"/>
    <col min="540" max="540" width="17.75" style="60" bestFit="1" customWidth="1"/>
    <col min="541" max="541" width="25" style="60" customWidth="1"/>
    <col min="542" max="542" width="11.25" style="60" customWidth="1"/>
    <col min="543" max="543" width="9.625" style="60" customWidth="1"/>
    <col min="544" max="544" width="19.625" style="60" customWidth="1"/>
    <col min="545" max="545" width="16" style="60" customWidth="1"/>
    <col min="546" max="546" width="19" style="60" customWidth="1"/>
    <col min="547" max="547" width="12.75" style="60" customWidth="1"/>
    <col min="548" max="548" width="20.75" style="60" customWidth="1"/>
    <col min="549" max="549" width="12.75" style="60" customWidth="1"/>
    <col min="550" max="550" width="16.75" style="60" customWidth="1"/>
    <col min="551" max="551" width="31.25" style="60" customWidth="1"/>
    <col min="552" max="552" width="20.25" style="60" customWidth="1"/>
    <col min="553" max="553" width="17.75" style="60" customWidth="1"/>
    <col min="554" max="554" width="32.625" style="60" customWidth="1"/>
    <col min="555" max="555" width="17.25" style="60" customWidth="1"/>
    <col min="556" max="556" width="13.5" style="60" customWidth="1"/>
    <col min="557" max="557" width="13.875" style="60" customWidth="1"/>
    <col min="558" max="559" width="17.25" style="60" customWidth="1"/>
    <col min="560" max="560" width="32.625" style="60" customWidth="1"/>
    <col min="561" max="744" width="7.875" style="60" customWidth="1"/>
    <col min="745" max="769" width="9" style="60"/>
    <col min="770" max="771" width="0" style="60" hidden="1" customWidth="1"/>
    <col min="772" max="773" width="20.625" style="60" customWidth="1"/>
    <col min="774" max="774" width="16.5" style="60" customWidth="1"/>
    <col min="775" max="775" width="16.25" style="60" customWidth="1"/>
    <col min="776" max="776" width="18.75" style="60" customWidth="1"/>
    <col min="777" max="777" width="16.5" style="60" customWidth="1"/>
    <col min="778" max="778" width="18.75" style="60" customWidth="1"/>
    <col min="779" max="779" width="17.125" style="60" customWidth="1"/>
    <col min="780" max="780" width="13.875" style="60" customWidth="1"/>
    <col min="781" max="781" width="13.125" style="60" customWidth="1"/>
    <col min="782" max="782" width="16.125" style="60" customWidth="1"/>
    <col min="783" max="783" width="17.375" style="60" customWidth="1"/>
    <col min="784" max="784" width="22.5" style="60" customWidth="1"/>
    <col min="785" max="785" width="20.625" style="60" customWidth="1"/>
    <col min="786" max="786" width="14.125" style="60" customWidth="1"/>
    <col min="787" max="787" width="37.875" style="60" bestFit="1" customWidth="1"/>
    <col min="788" max="790" width="25.25" style="60" customWidth="1"/>
    <col min="791" max="791" width="32.125" style="60" customWidth="1"/>
    <col min="792" max="792" width="20.625" style="60" customWidth="1"/>
    <col min="793" max="793" width="20.375" style="60" customWidth="1"/>
    <col min="794" max="794" width="21.125" style="60" customWidth="1"/>
    <col min="795" max="795" width="18.125" style="60" bestFit="1" customWidth="1"/>
    <col min="796" max="796" width="17.75" style="60" bestFit="1" customWidth="1"/>
    <col min="797" max="797" width="25" style="60" customWidth="1"/>
    <col min="798" max="798" width="11.25" style="60" customWidth="1"/>
    <col min="799" max="799" width="9.625" style="60" customWidth="1"/>
    <col min="800" max="800" width="19.625" style="60" customWidth="1"/>
    <col min="801" max="801" width="16" style="60" customWidth="1"/>
    <col min="802" max="802" width="19" style="60" customWidth="1"/>
    <col min="803" max="803" width="12.75" style="60" customWidth="1"/>
    <col min="804" max="804" width="20.75" style="60" customWidth="1"/>
    <col min="805" max="805" width="12.75" style="60" customWidth="1"/>
    <col min="806" max="806" width="16.75" style="60" customWidth="1"/>
    <col min="807" max="807" width="31.25" style="60" customWidth="1"/>
    <col min="808" max="808" width="20.25" style="60" customWidth="1"/>
    <col min="809" max="809" width="17.75" style="60" customWidth="1"/>
    <col min="810" max="810" width="32.625" style="60" customWidth="1"/>
    <col min="811" max="811" width="17.25" style="60" customWidth="1"/>
    <col min="812" max="812" width="13.5" style="60" customWidth="1"/>
    <col min="813" max="813" width="13.875" style="60" customWidth="1"/>
    <col min="814" max="815" width="17.25" style="60" customWidth="1"/>
    <col min="816" max="816" width="32.625" style="60" customWidth="1"/>
    <col min="817" max="1000" width="7.875" style="60" customWidth="1"/>
    <col min="1001" max="1025" width="9" style="60"/>
    <col min="1026" max="1027" width="0" style="60" hidden="1" customWidth="1"/>
    <col min="1028" max="1029" width="20.625" style="60" customWidth="1"/>
    <col min="1030" max="1030" width="16.5" style="60" customWidth="1"/>
    <col min="1031" max="1031" width="16.25" style="60" customWidth="1"/>
    <col min="1032" max="1032" width="18.75" style="60" customWidth="1"/>
    <col min="1033" max="1033" width="16.5" style="60" customWidth="1"/>
    <col min="1034" max="1034" width="18.75" style="60" customWidth="1"/>
    <col min="1035" max="1035" width="17.125" style="60" customWidth="1"/>
    <col min="1036" max="1036" width="13.875" style="60" customWidth="1"/>
    <col min="1037" max="1037" width="13.125" style="60" customWidth="1"/>
    <col min="1038" max="1038" width="16.125" style="60" customWidth="1"/>
    <col min="1039" max="1039" width="17.375" style="60" customWidth="1"/>
    <col min="1040" max="1040" width="22.5" style="60" customWidth="1"/>
    <col min="1041" max="1041" width="20.625" style="60" customWidth="1"/>
    <col min="1042" max="1042" width="14.125" style="60" customWidth="1"/>
    <col min="1043" max="1043" width="37.875" style="60" bestFit="1" customWidth="1"/>
    <col min="1044" max="1046" width="25.25" style="60" customWidth="1"/>
    <col min="1047" max="1047" width="32.125" style="60" customWidth="1"/>
    <col min="1048" max="1048" width="20.625" style="60" customWidth="1"/>
    <col min="1049" max="1049" width="20.375" style="60" customWidth="1"/>
    <col min="1050" max="1050" width="21.125" style="60" customWidth="1"/>
    <col min="1051" max="1051" width="18.125" style="60" bestFit="1" customWidth="1"/>
    <col min="1052" max="1052" width="17.75" style="60" bestFit="1" customWidth="1"/>
    <col min="1053" max="1053" width="25" style="60" customWidth="1"/>
    <col min="1054" max="1054" width="11.25" style="60" customWidth="1"/>
    <col min="1055" max="1055" width="9.625" style="60" customWidth="1"/>
    <col min="1056" max="1056" width="19.625" style="60" customWidth="1"/>
    <col min="1057" max="1057" width="16" style="60" customWidth="1"/>
    <col min="1058" max="1058" width="19" style="60" customWidth="1"/>
    <col min="1059" max="1059" width="12.75" style="60" customWidth="1"/>
    <col min="1060" max="1060" width="20.75" style="60" customWidth="1"/>
    <col min="1061" max="1061" width="12.75" style="60" customWidth="1"/>
    <col min="1062" max="1062" width="16.75" style="60" customWidth="1"/>
    <col min="1063" max="1063" width="31.25" style="60" customWidth="1"/>
    <col min="1064" max="1064" width="20.25" style="60" customWidth="1"/>
    <col min="1065" max="1065" width="17.75" style="60" customWidth="1"/>
    <col min="1066" max="1066" width="32.625" style="60" customWidth="1"/>
    <col min="1067" max="1067" width="17.25" style="60" customWidth="1"/>
    <col min="1068" max="1068" width="13.5" style="60" customWidth="1"/>
    <col min="1069" max="1069" width="13.875" style="60" customWidth="1"/>
    <col min="1070" max="1071" width="17.25" style="60" customWidth="1"/>
    <col min="1072" max="1072" width="32.625" style="60" customWidth="1"/>
    <col min="1073" max="1256" width="7.875" style="60" customWidth="1"/>
    <col min="1257" max="1281" width="9" style="60"/>
    <col min="1282" max="1283" width="0" style="60" hidden="1" customWidth="1"/>
    <col min="1284" max="1285" width="20.625" style="60" customWidth="1"/>
    <col min="1286" max="1286" width="16.5" style="60" customWidth="1"/>
    <col min="1287" max="1287" width="16.25" style="60" customWidth="1"/>
    <col min="1288" max="1288" width="18.75" style="60" customWidth="1"/>
    <col min="1289" max="1289" width="16.5" style="60" customWidth="1"/>
    <col min="1290" max="1290" width="18.75" style="60" customWidth="1"/>
    <col min="1291" max="1291" width="17.125" style="60" customWidth="1"/>
    <col min="1292" max="1292" width="13.875" style="60" customWidth="1"/>
    <col min="1293" max="1293" width="13.125" style="60" customWidth="1"/>
    <col min="1294" max="1294" width="16.125" style="60" customWidth="1"/>
    <col min="1295" max="1295" width="17.375" style="60" customWidth="1"/>
    <col min="1296" max="1296" width="22.5" style="60" customWidth="1"/>
    <col min="1297" max="1297" width="20.625" style="60" customWidth="1"/>
    <col min="1298" max="1298" width="14.125" style="60" customWidth="1"/>
    <col min="1299" max="1299" width="37.875" style="60" bestFit="1" customWidth="1"/>
    <col min="1300" max="1302" width="25.25" style="60" customWidth="1"/>
    <col min="1303" max="1303" width="32.125" style="60" customWidth="1"/>
    <col min="1304" max="1304" width="20.625" style="60" customWidth="1"/>
    <col min="1305" max="1305" width="20.375" style="60" customWidth="1"/>
    <col min="1306" max="1306" width="21.125" style="60" customWidth="1"/>
    <col min="1307" max="1307" width="18.125" style="60" bestFit="1" customWidth="1"/>
    <col min="1308" max="1308" width="17.75" style="60" bestFit="1" customWidth="1"/>
    <col min="1309" max="1309" width="25" style="60" customWidth="1"/>
    <col min="1310" max="1310" width="11.25" style="60" customWidth="1"/>
    <col min="1311" max="1311" width="9.625" style="60" customWidth="1"/>
    <col min="1312" max="1312" width="19.625" style="60" customWidth="1"/>
    <col min="1313" max="1313" width="16" style="60" customWidth="1"/>
    <col min="1314" max="1314" width="19" style="60" customWidth="1"/>
    <col min="1315" max="1315" width="12.75" style="60" customWidth="1"/>
    <col min="1316" max="1316" width="20.75" style="60" customWidth="1"/>
    <col min="1317" max="1317" width="12.75" style="60" customWidth="1"/>
    <col min="1318" max="1318" width="16.75" style="60" customWidth="1"/>
    <col min="1319" max="1319" width="31.25" style="60" customWidth="1"/>
    <col min="1320" max="1320" width="20.25" style="60" customWidth="1"/>
    <col min="1321" max="1321" width="17.75" style="60" customWidth="1"/>
    <col min="1322" max="1322" width="32.625" style="60" customWidth="1"/>
    <col min="1323" max="1323" width="17.25" style="60" customWidth="1"/>
    <col min="1324" max="1324" width="13.5" style="60" customWidth="1"/>
    <col min="1325" max="1325" width="13.875" style="60" customWidth="1"/>
    <col min="1326" max="1327" width="17.25" style="60" customWidth="1"/>
    <col min="1328" max="1328" width="32.625" style="60" customWidth="1"/>
    <col min="1329" max="1512" width="7.875" style="60" customWidth="1"/>
    <col min="1513" max="1537" width="9" style="60"/>
    <col min="1538" max="1539" width="0" style="60" hidden="1" customWidth="1"/>
    <col min="1540" max="1541" width="20.625" style="60" customWidth="1"/>
    <col min="1542" max="1542" width="16.5" style="60" customWidth="1"/>
    <col min="1543" max="1543" width="16.25" style="60" customWidth="1"/>
    <col min="1544" max="1544" width="18.75" style="60" customWidth="1"/>
    <col min="1545" max="1545" width="16.5" style="60" customWidth="1"/>
    <col min="1546" max="1546" width="18.75" style="60" customWidth="1"/>
    <col min="1547" max="1547" width="17.125" style="60" customWidth="1"/>
    <col min="1548" max="1548" width="13.875" style="60" customWidth="1"/>
    <col min="1549" max="1549" width="13.125" style="60" customWidth="1"/>
    <col min="1550" max="1550" width="16.125" style="60" customWidth="1"/>
    <col min="1551" max="1551" width="17.375" style="60" customWidth="1"/>
    <col min="1552" max="1552" width="22.5" style="60" customWidth="1"/>
    <col min="1553" max="1553" width="20.625" style="60" customWidth="1"/>
    <col min="1554" max="1554" width="14.125" style="60" customWidth="1"/>
    <col min="1555" max="1555" width="37.875" style="60" bestFit="1" customWidth="1"/>
    <col min="1556" max="1558" width="25.25" style="60" customWidth="1"/>
    <col min="1559" max="1559" width="32.125" style="60" customWidth="1"/>
    <col min="1560" max="1560" width="20.625" style="60" customWidth="1"/>
    <col min="1561" max="1561" width="20.375" style="60" customWidth="1"/>
    <col min="1562" max="1562" width="21.125" style="60" customWidth="1"/>
    <col min="1563" max="1563" width="18.125" style="60" bestFit="1" customWidth="1"/>
    <col min="1564" max="1564" width="17.75" style="60" bestFit="1" customWidth="1"/>
    <col min="1565" max="1565" width="25" style="60" customWidth="1"/>
    <col min="1566" max="1566" width="11.25" style="60" customWidth="1"/>
    <col min="1567" max="1567" width="9.625" style="60" customWidth="1"/>
    <col min="1568" max="1568" width="19.625" style="60" customWidth="1"/>
    <col min="1569" max="1569" width="16" style="60" customWidth="1"/>
    <col min="1570" max="1570" width="19" style="60" customWidth="1"/>
    <col min="1571" max="1571" width="12.75" style="60" customWidth="1"/>
    <col min="1572" max="1572" width="20.75" style="60" customWidth="1"/>
    <col min="1573" max="1573" width="12.75" style="60" customWidth="1"/>
    <col min="1574" max="1574" width="16.75" style="60" customWidth="1"/>
    <col min="1575" max="1575" width="31.25" style="60" customWidth="1"/>
    <col min="1576" max="1576" width="20.25" style="60" customWidth="1"/>
    <col min="1577" max="1577" width="17.75" style="60" customWidth="1"/>
    <col min="1578" max="1578" width="32.625" style="60" customWidth="1"/>
    <col min="1579" max="1579" width="17.25" style="60" customWidth="1"/>
    <col min="1580" max="1580" width="13.5" style="60" customWidth="1"/>
    <col min="1581" max="1581" width="13.875" style="60" customWidth="1"/>
    <col min="1582" max="1583" width="17.25" style="60" customWidth="1"/>
    <col min="1584" max="1584" width="32.625" style="60" customWidth="1"/>
    <col min="1585" max="1768" width="7.875" style="60" customWidth="1"/>
    <col min="1769" max="1793" width="9" style="60"/>
    <col min="1794" max="1795" width="0" style="60" hidden="1" customWidth="1"/>
    <col min="1796" max="1797" width="20.625" style="60" customWidth="1"/>
    <col min="1798" max="1798" width="16.5" style="60" customWidth="1"/>
    <col min="1799" max="1799" width="16.25" style="60" customWidth="1"/>
    <col min="1800" max="1800" width="18.75" style="60" customWidth="1"/>
    <col min="1801" max="1801" width="16.5" style="60" customWidth="1"/>
    <col min="1802" max="1802" width="18.75" style="60" customWidth="1"/>
    <col min="1803" max="1803" width="17.125" style="60" customWidth="1"/>
    <col min="1804" max="1804" width="13.875" style="60" customWidth="1"/>
    <col min="1805" max="1805" width="13.125" style="60" customWidth="1"/>
    <col min="1806" max="1806" width="16.125" style="60" customWidth="1"/>
    <col min="1807" max="1807" width="17.375" style="60" customWidth="1"/>
    <col min="1808" max="1808" width="22.5" style="60" customWidth="1"/>
    <col min="1809" max="1809" width="20.625" style="60" customWidth="1"/>
    <col min="1810" max="1810" width="14.125" style="60" customWidth="1"/>
    <col min="1811" max="1811" width="37.875" style="60" bestFit="1" customWidth="1"/>
    <col min="1812" max="1814" width="25.25" style="60" customWidth="1"/>
    <col min="1815" max="1815" width="32.125" style="60" customWidth="1"/>
    <col min="1816" max="1816" width="20.625" style="60" customWidth="1"/>
    <col min="1817" max="1817" width="20.375" style="60" customWidth="1"/>
    <col min="1818" max="1818" width="21.125" style="60" customWidth="1"/>
    <col min="1819" max="1819" width="18.125" style="60" bestFit="1" customWidth="1"/>
    <col min="1820" max="1820" width="17.75" style="60" bestFit="1" customWidth="1"/>
    <col min="1821" max="1821" width="25" style="60" customWidth="1"/>
    <col min="1822" max="1822" width="11.25" style="60" customWidth="1"/>
    <col min="1823" max="1823" width="9.625" style="60" customWidth="1"/>
    <col min="1824" max="1824" width="19.625" style="60" customWidth="1"/>
    <col min="1825" max="1825" width="16" style="60" customWidth="1"/>
    <col min="1826" max="1826" width="19" style="60" customWidth="1"/>
    <col min="1827" max="1827" width="12.75" style="60" customWidth="1"/>
    <col min="1828" max="1828" width="20.75" style="60" customWidth="1"/>
    <col min="1829" max="1829" width="12.75" style="60" customWidth="1"/>
    <col min="1830" max="1830" width="16.75" style="60" customWidth="1"/>
    <col min="1831" max="1831" width="31.25" style="60" customWidth="1"/>
    <col min="1832" max="1832" width="20.25" style="60" customWidth="1"/>
    <col min="1833" max="1833" width="17.75" style="60" customWidth="1"/>
    <col min="1834" max="1834" width="32.625" style="60" customWidth="1"/>
    <col min="1835" max="1835" width="17.25" style="60" customWidth="1"/>
    <col min="1836" max="1836" width="13.5" style="60" customWidth="1"/>
    <col min="1837" max="1837" width="13.875" style="60" customWidth="1"/>
    <col min="1838" max="1839" width="17.25" style="60" customWidth="1"/>
    <col min="1840" max="1840" width="32.625" style="60" customWidth="1"/>
    <col min="1841" max="2024" width="7.875" style="60" customWidth="1"/>
    <col min="2025" max="2049" width="9" style="60"/>
    <col min="2050" max="2051" width="0" style="60" hidden="1" customWidth="1"/>
    <col min="2052" max="2053" width="20.625" style="60" customWidth="1"/>
    <col min="2054" max="2054" width="16.5" style="60" customWidth="1"/>
    <col min="2055" max="2055" width="16.25" style="60" customWidth="1"/>
    <col min="2056" max="2056" width="18.75" style="60" customWidth="1"/>
    <col min="2057" max="2057" width="16.5" style="60" customWidth="1"/>
    <col min="2058" max="2058" width="18.75" style="60" customWidth="1"/>
    <col min="2059" max="2059" width="17.125" style="60" customWidth="1"/>
    <col min="2060" max="2060" width="13.875" style="60" customWidth="1"/>
    <col min="2061" max="2061" width="13.125" style="60" customWidth="1"/>
    <col min="2062" max="2062" width="16.125" style="60" customWidth="1"/>
    <col min="2063" max="2063" width="17.375" style="60" customWidth="1"/>
    <col min="2064" max="2064" width="22.5" style="60" customWidth="1"/>
    <col min="2065" max="2065" width="20.625" style="60" customWidth="1"/>
    <col min="2066" max="2066" width="14.125" style="60" customWidth="1"/>
    <col min="2067" max="2067" width="37.875" style="60" bestFit="1" customWidth="1"/>
    <col min="2068" max="2070" width="25.25" style="60" customWidth="1"/>
    <col min="2071" max="2071" width="32.125" style="60" customWidth="1"/>
    <col min="2072" max="2072" width="20.625" style="60" customWidth="1"/>
    <col min="2073" max="2073" width="20.375" style="60" customWidth="1"/>
    <col min="2074" max="2074" width="21.125" style="60" customWidth="1"/>
    <col min="2075" max="2075" width="18.125" style="60" bestFit="1" customWidth="1"/>
    <col min="2076" max="2076" width="17.75" style="60" bestFit="1" customWidth="1"/>
    <col min="2077" max="2077" width="25" style="60" customWidth="1"/>
    <col min="2078" max="2078" width="11.25" style="60" customWidth="1"/>
    <col min="2079" max="2079" width="9.625" style="60" customWidth="1"/>
    <col min="2080" max="2080" width="19.625" style="60" customWidth="1"/>
    <col min="2081" max="2081" width="16" style="60" customWidth="1"/>
    <col min="2082" max="2082" width="19" style="60" customWidth="1"/>
    <col min="2083" max="2083" width="12.75" style="60" customWidth="1"/>
    <col min="2084" max="2084" width="20.75" style="60" customWidth="1"/>
    <col min="2085" max="2085" width="12.75" style="60" customWidth="1"/>
    <col min="2086" max="2086" width="16.75" style="60" customWidth="1"/>
    <col min="2087" max="2087" width="31.25" style="60" customWidth="1"/>
    <col min="2088" max="2088" width="20.25" style="60" customWidth="1"/>
    <col min="2089" max="2089" width="17.75" style="60" customWidth="1"/>
    <col min="2090" max="2090" width="32.625" style="60" customWidth="1"/>
    <col min="2091" max="2091" width="17.25" style="60" customWidth="1"/>
    <col min="2092" max="2092" width="13.5" style="60" customWidth="1"/>
    <col min="2093" max="2093" width="13.875" style="60" customWidth="1"/>
    <col min="2094" max="2095" width="17.25" style="60" customWidth="1"/>
    <col min="2096" max="2096" width="32.625" style="60" customWidth="1"/>
    <col min="2097" max="2280" width="7.875" style="60" customWidth="1"/>
    <col min="2281" max="2305" width="9" style="60"/>
    <col min="2306" max="2307" width="0" style="60" hidden="1" customWidth="1"/>
    <col min="2308" max="2309" width="20.625" style="60" customWidth="1"/>
    <col min="2310" max="2310" width="16.5" style="60" customWidth="1"/>
    <col min="2311" max="2311" width="16.25" style="60" customWidth="1"/>
    <col min="2312" max="2312" width="18.75" style="60" customWidth="1"/>
    <col min="2313" max="2313" width="16.5" style="60" customWidth="1"/>
    <col min="2314" max="2314" width="18.75" style="60" customWidth="1"/>
    <col min="2315" max="2315" width="17.125" style="60" customWidth="1"/>
    <col min="2316" max="2316" width="13.875" style="60" customWidth="1"/>
    <col min="2317" max="2317" width="13.125" style="60" customWidth="1"/>
    <col min="2318" max="2318" width="16.125" style="60" customWidth="1"/>
    <col min="2319" max="2319" width="17.375" style="60" customWidth="1"/>
    <col min="2320" max="2320" width="22.5" style="60" customWidth="1"/>
    <col min="2321" max="2321" width="20.625" style="60" customWidth="1"/>
    <col min="2322" max="2322" width="14.125" style="60" customWidth="1"/>
    <col min="2323" max="2323" width="37.875" style="60" bestFit="1" customWidth="1"/>
    <col min="2324" max="2326" width="25.25" style="60" customWidth="1"/>
    <col min="2327" max="2327" width="32.125" style="60" customWidth="1"/>
    <col min="2328" max="2328" width="20.625" style="60" customWidth="1"/>
    <col min="2329" max="2329" width="20.375" style="60" customWidth="1"/>
    <col min="2330" max="2330" width="21.125" style="60" customWidth="1"/>
    <col min="2331" max="2331" width="18.125" style="60" bestFit="1" customWidth="1"/>
    <col min="2332" max="2332" width="17.75" style="60" bestFit="1" customWidth="1"/>
    <col min="2333" max="2333" width="25" style="60" customWidth="1"/>
    <col min="2334" max="2334" width="11.25" style="60" customWidth="1"/>
    <col min="2335" max="2335" width="9.625" style="60" customWidth="1"/>
    <col min="2336" max="2336" width="19.625" style="60" customWidth="1"/>
    <col min="2337" max="2337" width="16" style="60" customWidth="1"/>
    <col min="2338" max="2338" width="19" style="60" customWidth="1"/>
    <col min="2339" max="2339" width="12.75" style="60" customWidth="1"/>
    <col min="2340" max="2340" width="20.75" style="60" customWidth="1"/>
    <col min="2341" max="2341" width="12.75" style="60" customWidth="1"/>
    <col min="2342" max="2342" width="16.75" style="60" customWidth="1"/>
    <col min="2343" max="2343" width="31.25" style="60" customWidth="1"/>
    <col min="2344" max="2344" width="20.25" style="60" customWidth="1"/>
    <col min="2345" max="2345" width="17.75" style="60" customWidth="1"/>
    <col min="2346" max="2346" width="32.625" style="60" customWidth="1"/>
    <col min="2347" max="2347" width="17.25" style="60" customWidth="1"/>
    <col min="2348" max="2348" width="13.5" style="60" customWidth="1"/>
    <col min="2349" max="2349" width="13.875" style="60" customWidth="1"/>
    <col min="2350" max="2351" width="17.25" style="60" customWidth="1"/>
    <col min="2352" max="2352" width="32.625" style="60" customWidth="1"/>
    <col min="2353" max="2536" width="7.875" style="60" customWidth="1"/>
    <col min="2537" max="2561" width="9" style="60"/>
    <col min="2562" max="2563" width="0" style="60" hidden="1" customWidth="1"/>
    <col min="2564" max="2565" width="20.625" style="60" customWidth="1"/>
    <col min="2566" max="2566" width="16.5" style="60" customWidth="1"/>
    <col min="2567" max="2567" width="16.25" style="60" customWidth="1"/>
    <col min="2568" max="2568" width="18.75" style="60" customWidth="1"/>
    <col min="2569" max="2569" width="16.5" style="60" customWidth="1"/>
    <col min="2570" max="2570" width="18.75" style="60" customWidth="1"/>
    <col min="2571" max="2571" width="17.125" style="60" customWidth="1"/>
    <col min="2572" max="2572" width="13.875" style="60" customWidth="1"/>
    <col min="2573" max="2573" width="13.125" style="60" customWidth="1"/>
    <col min="2574" max="2574" width="16.125" style="60" customWidth="1"/>
    <col min="2575" max="2575" width="17.375" style="60" customWidth="1"/>
    <col min="2576" max="2576" width="22.5" style="60" customWidth="1"/>
    <col min="2577" max="2577" width="20.625" style="60" customWidth="1"/>
    <col min="2578" max="2578" width="14.125" style="60" customWidth="1"/>
    <col min="2579" max="2579" width="37.875" style="60" bestFit="1" customWidth="1"/>
    <col min="2580" max="2582" width="25.25" style="60" customWidth="1"/>
    <col min="2583" max="2583" width="32.125" style="60" customWidth="1"/>
    <col min="2584" max="2584" width="20.625" style="60" customWidth="1"/>
    <col min="2585" max="2585" width="20.375" style="60" customWidth="1"/>
    <col min="2586" max="2586" width="21.125" style="60" customWidth="1"/>
    <col min="2587" max="2587" width="18.125" style="60" bestFit="1" customWidth="1"/>
    <col min="2588" max="2588" width="17.75" style="60" bestFit="1" customWidth="1"/>
    <col min="2589" max="2589" width="25" style="60" customWidth="1"/>
    <col min="2590" max="2590" width="11.25" style="60" customWidth="1"/>
    <col min="2591" max="2591" width="9.625" style="60" customWidth="1"/>
    <col min="2592" max="2592" width="19.625" style="60" customWidth="1"/>
    <col min="2593" max="2593" width="16" style="60" customWidth="1"/>
    <col min="2594" max="2594" width="19" style="60" customWidth="1"/>
    <col min="2595" max="2595" width="12.75" style="60" customWidth="1"/>
    <col min="2596" max="2596" width="20.75" style="60" customWidth="1"/>
    <col min="2597" max="2597" width="12.75" style="60" customWidth="1"/>
    <col min="2598" max="2598" width="16.75" style="60" customWidth="1"/>
    <col min="2599" max="2599" width="31.25" style="60" customWidth="1"/>
    <col min="2600" max="2600" width="20.25" style="60" customWidth="1"/>
    <col min="2601" max="2601" width="17.75" style="60" customWidth="1"/>
    <col min="2602" max="2602" width="32.625" style="60" customWidth="1"/>
    <col min="2603" max="2603" width="17.25" style="60" customWidth="1"/>
    <col min="2604" max="2604" width="13.5" style="60" customWidth="1"/>
    <col min="2605" max="2605" width="13.875" style="60" customWidth="1"/>
    <col min="2606" max="2607" width="17.25" style="60" customWidth="1"/>
    <col min="2608" max="2608" width="32.625" style="60" customWidth="1"/>
    <col min="2609" max="2792" width="7.875" style="60" customWidth="1"/>
    <col min="2793" max="2817" width="9" style="60"/>
    <col min="2818" max="2819" width="0" style="60" hidden="1" customWidth="1"/>
    <col min="2820" max="2821" width="20.625" style="60" customWidth="1"/>
    <col min="2822" max="2822" width="16.5" style="60" customWidth="1"/>
    <col min="2823" max="2823" width="16.25" style="60" customWidth="1"/>
    <col min="2824" max="2824" width="18.75" style="60" customWidth="1"/>
    <col min="2825" max="2825" width="16.5" style="60" customWidth="1"/>
    <col min="2826" max="2826" width="18.75" style="60" customWidth="1"/>
    <col min="2827" max="2827" width="17.125" style="60" customWidth="1"/>
    <col min="2828" max="2828" width="13.875" style="60" customWidth="1"/>
    <col min="2829" max="2829" width="13.125" style="60" customWidth="1"/>
    <col min="2830" max="2830" width="16.125" style="60" customWidth="1"/>
    <col min="2831" max="2831" width="17.375" style="60" customWidth="1"/>
    <col min="2832" max="2832" width="22.5" style="60" customWidth="1"/>
    <col min="2833" max="2833" width="20.625" style="60" customWidth="1"/>
    <col min="2834" max="2834" width="14.125" style="60" customWidth="1"/>
    <col min="2835" max="2835" width="37.875" style="60" bestFit="1" customWidth="1"/>
    <col min="2836" max="2838" width="25.25" style="60" customWidth="1"/>
    <col min="2839" max="2839" width="32.125" style="60" customWidth="1"/>
    <col min="2840" max="2840" width="20.625" style="60" customWidth="1"/>
    <col min="2841" max="2841" width="20.375" style="60" customWidth="1"/>
    <col min="2842" max="2842" width="21.125" style="60" customWidth="1"/>
    <col min="2843" max="2843" width="18.125" style="60" bestFit="1" customWidth="1"/>
    <col min="2844" max="2844" width="17.75" style="60" bestFit="1" customWidth="1"/>
    <col min="2845" max="2845" width="25" style="60" customWidth="1"/>
    <col min="2846" max="2846" width="11.25" style="60" customWidth="1"/>
    <col min="2847" max="2847" width="9.625" style="60" customWidth="1"/>
    <col min="2848" max="2848" width="19.625" style="60" customWidth="1"/>
    <col min="2849" max="2849" width="16" style="60" customWidth="1"/>
    <col min="2850" max="2850" width="19" style="60" customWidth="1"/>
    <col min="2851" max="2851" width="12.75" style="60" customWidth="1"/>
    <col min="2852" max="2852" width="20.75" style="60" customWidth="1"/>
    <col min="2853" max="2853" width="12.75" style="60" customWidth="1"/>
    <col min="2854" max="2854" width="16.75" style="60" customWidth="1"/>
    <col min="2855" max="2855" width="31.25" style="60" customWidth="1"/>
    <col min="2856" max="2856" width="20.25" style="60" customWidth="1"/>
    <col min="2857" max="2857" width="17.75" style="60" customWidth="1"/>
    <col min="2858" max="2858" width="32.625" style="60" customWidth="1"/>
    <col min="2859" max="2859" width="17.25" style="60" customWidth="1"/>
    <col min="2860" max="2860" width="13.5" style="60" customWidth="1"/>
    <col min="2861" max="2861" width="13.875" style="60" customWidth="1"/>
    <col min="2862" max="2863" width="17.25" style="60" customWidth="1"/>
    <col min="2864" max="2864" width="32.625" style="60" customWidth="1"/>
    <col min="2865" max="3048" width="7.875" style="60" customWidth="1"/>
    <col min="3049" max="3073" width="9" style="60"/>
    <col min="3074" max="3075" width="0" style="60" hidden="1" customWidth="1"/>
    <col min="3076" max="3077" width="20.625" style="60" customWidth="1"/>
    <col min="3078" max="3078" width="16.5" style="60" customWidth="1"/>
    <col min="3079" max="3079" width="16.25" style="60" customWidth="1"/>
    <col min="3080" max="3080" width="18.75" style="60" customWidth="1"/>
    <col min="3081" max="3081" width="16.5" style="60" customWidth="1"/>
    <col min="3082" max="3082" width="18.75" style="60" customWidth="1"/>
    <col min="3083" max="3083" width="17.125" style="60" customWidth="1"/>
    <col min="3084" max="3084" width="13.875" style="60" customWidth="1"/>
    <col min="3085" max="3085" width="13.125" style="60" customWidth="1"/>
    <col min="3086" max="3086" width="16.125" style="60" customWidth="1"/>
    <col min="3087" max="3087" width="17.375" style="60" customWidth="1"/>
    <col min="3088" max="3088" width="22.5" style="60" customWidth="1"/>
    <col min="3089" max="3089" width="20.625" style="60" customWidth="1"/>
    <col min="3090" max="3090" width="14.125" style="60" customWidth="1"/>
    <col min="3091" max="3091" width="37.875" style="60" bestFit="1" customWidth="1"/>
    <col min="3092" max="3094" width="25.25" style="60" customWidth="1"/>
    <col min="3095" max="3095" width="32.125" style="60" customWidth="1"/>
    <col min="3096" max="3096" width="20.625" style="60" customWidth="1"/>
    <col min="3097" max="3097" width="20.375" style="60" customWidth="1"/>
    <col min="3098" max="3098" width="21.125" style="60" customWidth="1"/>
    <col min="3099" max="3099" width="18.125" style="60" bestFit="1" customWidth="1"/>
    <col min="3100" max="3100" width="17.75" style="60" bestFit="1" customWidth="1"/>
    <col min="3101" max="3101" width="25" style="60" customWidth="1"/>
    <col min="3102" max="3102" width="11.25" style="60" customWidth="1"/>
    <col min="3103" max="3103" width="9.625" style="60" customWidth="1"/>
    <col min="3104" max="3104" width="19.625" style="60" customWidth="1"/>
    <col min="3105" max="3105" width="16" style="60" customWidth="1"/>
    <col min="3106" max="3106" width="19" style="60" customWidth="1"/>
    <col min="3107" max="3107" width="12.75" style="60" customWidth="1"/>
    <col min="3108" max="3108" width="20.75" style="60" customWidth="1"/>
    <col min="3109" max="3109" width="12.75" style="60" customWidth="1"/>
    <col min="3110" max="3110" width="16.75" style="60" customWidth="1"/>
    <col min="3111" max="3111" width="31.25" style="60" customWidth="1"/>
    <col min="3112" max="3112" width="20.25" style="60" customWidth="1"/>
    <col min="3113" max="3113" width="17.75" style="60" customWidth="1"/>
    <col min="3114" max="3114" width="32.625" style="60" customWidth="1"/>
    <col min="3115" max="3115" width="17.25" style="60" customWidth="1"/>
    <col min="3116" max="3116" width="13.5" style="60" customWidth="1"/>
    <col min="3117" max="3117" width="13.875" style="60" customWidth="1"/>
    <col min="3118" max="3119" width="17.25" style="60" customWidth="1"/>
    <col min="3120" max="3120" width="32.625" style="60" customWidth="1"/>
    <col min="3121" max="3304" width="7.875" style="60" customWidth="1"/>
    <col min="3305" max="3329" width="9" style="60"/>
    <col min="3330" max="3331" width="0" style="60" hidden="1" customWidth="1"/>
    <col min="3332" max="3333" width="20.625" style="60" customWidth="1"/>
    <col min="3334" max="3334" width="16.5" style="60" customWidth="1"/>
    <col min="3335" max="3335" width="16.25" style="60" customWidth="1"/>
    <col min="3336" max="3336" width="18.75" style="60" customWidth="1"/>
    <col min="3337" max="3337" width="16.5" style="60" customWidth="1"/>
    <col min="3338" max="3338" width="18.75" style="60" customWidth="1"/>
    <col min="3339" max="3339" width="17.125" style="60" customWidth="1"/>
    <col min="3340" max="3340" width="13.875" style="60" customWidth="1"/>
    <col min="3341" max="3341" width="13.125" style="60" customWidth="1"/>
    <col min="3342" max="3342" width="16.125" style="60" customWidth="1"/>
    <col min="3343" max="3343" width="17.375" style="60" customWidth="1"/>
    <col min="3344" max="3344" width="22.5" style="60" customWidth="1"/>
    <col min="3345" max="3345" width="20.625" style="60" customWidth="1"/>
    <col min="3346" max="3346" width="14.125" style="60" customWidth="1"/>
    <col min="3347" max="3347" width="37.875" style="60" bestFit="1" customWidth="1"/>
    <col min="3348" max="3350" width="25.25" style="60" customWidth="1"/>
    <col min="3351" max="3351" width="32.125" style="60" customWidth="1"/>
    <col min="3352" max="3352" width="20.625" style="60" customWidth="1"/>
    <col min="3353" max="3353" width="20.375" style="60" customWidth="1"/>
    <col min="3354" max="3354" width="21.125" style="60" customWidth="1"/>
    <col min="3355" max="3355" width="18.125" style="60" bestFit="1" customWidth="1"/>
    <col min="3356" max="3356" width="17.75" style="60" bestFit="1" customWidth="1"/>
    <col min="3357" max="3357" width="25" style="60" customWidth="1"/>
    <col min="3358" max="3358" width="11.25" style="60" customWidth="1"/>
    <col min="3359" max="3359" width="9.625" style="60" customWidth="1"/>
    <col min="3360" max="3360" width="19.625" style="60" customWidth="1"/>
    <col min="3361" max="3361" width="16" style="60" customWidth="1"/>
    <col min="3362" max="3362" width="19" style="60" customWidth="1"/>
    <col min="3363" max="3363" width="12.75" style="60" customWidth="1"/>
    <col min="3364" max="3364" width="20.75" style="60" customWidth="1"/>
    <col min="3365" max="3365" width="12.75" style="60" customWidth="1"/>
    <col min="3366" max="3366" width="16.75" style="60" customWidth="1"/>
    <col min="3367" max="3367" width="31.25" style="60" customWidth="1"/>
    <col min="3368" max="3368" width="20.25" style="60" customWidth="1"/>
    <col min="3369" max="3369" width="17.75" style="60" customWidth="1"/>
    <col min="3370" max="3370" width="32.625" style="60" customWidth="1"/>
    <col min="3371" max="3371" width="17.25" style="60" customWidth="1"/>
    <col min="3372" max="3372" width="13.5" style="60" customWidth="1"/>
    <col min="3373" max="3373" width="13.875" style="60" customWidth="1"/>
    <col min="3374" max="3375" width="17.25" style="60" customWidth="1"/>
    <col min="3376" max="3376" width="32.625" style="60" customWidth="1"/>
    <col min="3377" max="3560" width="7.875" style="60" customWidth="1"/>
    <col min="3561" max="3585" width="9" style="60"/>
    <col min="3586" max="3587" width="0" style="60" hidden="1" customWidth="1"/>
    <col min="3588" max="3589" width="20.625" style="60" customWidth="1"/>
    <col min="3590" max="3590" width="16.5" style="60" customWidth="1"/>
    <col min="3591" max="3591" width="16.25" style="60" customWidth="1"/>
    <col min="3592" max="3592" width="18.75" style="60" customWidth="1"/>
    <col min="3593" max="3593" width="16.5" style="60" customWidth="1"/>
    <col min="3594" max="3594" width="18.75" style="60" customWidth="1"/>
    <col min="3595" max="3595" width="17.125" style="60" customWidth="1"/>
    <col min="3596" max="3596" width="13.875" style="60" customWidth="1"/>
    <col min="3597" max="3597" width="13.125" style="60" customWidth="1"/>
    <col min="3598" max="3598" width="16.125" style="60" customWidth="1"/>
    <col min="3599" max="3599" width="17.375" style="60" customWidth="1"/>
    <col min="3600" max="3600" width="22.5" style="60" customWidth="1"/>
    <col min="3601" max="3601" width="20.625" style="60" customWidth="1"/>
    <col min="3602" max="3602" width="14.125" style="60" customWidth="1"/>
    <col min="3603" max="3603" width="37.875" style="60" bestFit="1" customWidth="1"/>
    <col min="3604" max="3606" width="25.25" style="60" customWidth="1"/>
    <col min="3607" max="3607" width="32.125" style="60" customWidth="1"/>
    <col min="3608" max="3608" width="20.625" style="60" customWidth="1"/>
    <col min="3609" max="3609" width="20.375" style="60" customWidth="1"/>
    <col min="3610" max="3610" width="21.125" style="60" customWidth="1"/>
    <col min="3611" max="3611" width="18.125" style="60" bestFit="1" customWidth="1"/>
    <col min="3612" max="3612" width="17.75" style="60" bestFit="1" customWidth="1"/>
    <col min="3613" max="3613" width="25" style="60" customWidth="1"/>
    <col min="3614" max="3614" width="11.25" style="60" customWidth="1"/>
    <col min="3615" max="3615" width="9.625" style="60" customWidth="1"/>
    <col min="3616" max="3616" width="19.625" style="60" customWidth="1"/>
    <col min="3617" max="3617" width="16" style="60" customWidth="1"/>
    <col min="3618" max="3618" width="19" style="60" customWidth="1"/>
    <col min="3619" max="3619" width="12.75" style="60" customWidth="1"/>
    <col min="3620" max="3620" width="20.75" style="60" customWidth="1"/>
    <col min="3621" max="3621" width="12.75" style="60" customWidth="1"/>
    <col min="3622" max="3622" width="16.75" style="60" customWidth="1"/>
    <col min="3623" max="3623" width="31.25" style="60" customWidth="1"/>
    <col min="3624" max="3624" width="20.25" style="60" customWidth="1"/>
    <col min="3625" max="3625" width="17.75" style="60" customWidth="1"/>
    <col min="3626" max="3626" width="32.625" style="60" customWidth="1"/>
    <col min="3627" max="3627" width="17.25" style="60" customWidth="1"/>
    <col min="3628" max="3628" width="13.5" style="60" customWidth="1"/>
    <col min="3629" max="3629" width="13.875" style="60" customWidth="1"/>
    <col min="3630" max="3631" width="17.25" style="60" customWidth="1"/>
    <col min="3632" max="3632" width="32.625" style="60" customWidth="1"/>
    <col min="3633" max="3816" width="7.875" style="60" customWidth="1"/>
    <col min="3817" max="3841" width="9" style="60"/>
    <col min="3842" max="3843" width="0" style="60" hidden="1" customWidth="1"/>
    <col min="3844" max="3845" width="20.625" style="60" customWidth="1"/>
    <col min="3846" max="3846" width="16.5" style="60" customWidth="1"/>
    <col min="3847" max="3847" width="16.25" style="60" customWidth="1"/>
    <col min="3848" max="3848" width="18.75" style="60" customWidth="1"/>
    <col min="3849" max="3849" width="16.5" style="60" customWidth="1"/>
    <col min="3850" max="3850" width="18.75" style="60" customWidth="1"/>
    <col min="3851" max="3851" width="17.125" style="60" customWidth="1"/>
    <col min="3852" max="3852" width="13.875" style="60" customWidth="1"/>
    <col min="3853" max="3853" width="13.125" style="60" customWidth="1"/>
    <col min="3854" max="3854" width="16.125" style="60" customWidth="1"/>
    <col min="3855" max="3855" width="17.375" style="60" customWidth="1"/>
    <col min="3856" max="3856" width="22.5" style="60" customWidth="1"/>
    <col min="3857" max="3857" width="20.625" style="60" customWidth="1"/>
    <col min="3858" max="3858" width="14.125" style="60" customWidth="1"/>
    <col min="3859" max="3859" width="37.875" style="60" bestFit="1" customWidth="1"/>
    <col min="3860" max="3862" width="25.25" style="60" customWidth="1"/>
    <col min="3863" max="3863" width="32.125" style="60" customWidth="1"/>
    <col min="3864" max="3864" width="20.625" style="60" customWidth="1"/>
    <col min="3865" max="3865" width="20.375" style="60" customWidth="1"/>
    <col min="3866" max="3866" width="21.125" style="60" customWidth="1"/>
    <col min="3867" max="3867" width="18.125" style="60" bestFit="1" customWidth="1"/>
    <col min="3868" max="3868" width="17.75" style="60" bestFit="1" customWidth="1"/>
    <col min="3869" max="3869" width="25" style="60" customWidth="1"/>
    <col min="3870" max="3870" width="11.25" style="60" customWidth="1"/>
    <col min="3871" max="3871" width="9.625" style="60" customWidth="1"/>
    <col min="3872" max="3872" width="19.625" style="60" customWidth="1"/>
    <col min="3873" max="3873" width="16" style="60" customWidth="1"/>
    <col min="3874" max="3874" width="19" style="60" customWidth="1"/>
    <col min="3875" max="3875" width="12.75" style="60" customWidth="1"/>
    <col min="3876" max="3876" width="20.75" style="60" customWidth="1"/>
    <col min="3877" max="3877" width="12.75" style="60" customWidth="1"/>
    <col min="3878" max="3878" width="16.75" style="60" customWidth="1"/>
    <col min="3879" max="3879" width="31.25" style="60" customWidth="1"/>
    <col min="3880" max="3880" width="20.25" style="60" customWidth="1"/>
    <col min="3881" max="3881" width="17.75" style="60" customWidth="1"/>
    <col min="3882" max="3882" width="32.625" style="60" customWidth="1"/>
    <col min="3883" max="3883" width="17.25" style="60" customWidth="1"/>
    <col min="3884" max="3884" width="13.5" style="60" customWidth="1"/>
    <col min="3885" max="3885" width="13.875" style="60" customWidth="1"/>
    <col min="3886" max="3887" width="17.25" style="60" customWidth="1"/>
    <col min="3888" max="3888" width="32.625" style="60" customWidth="1"/>
    <col min="3889" max="4072" width="7.875" style="60" customWidth="1"/>
    <col min="4073" max="4097" width="9" style="60"/>
    <col min="4098" max="4099" width="0" style="60" hidden="1" customWidth="1"/>
    <col min="4100" max="4101" width="20.625" style="60" customWidth="1"/>
    <col min="4102" max="4102" width="16.5" style="60" customWidth="1"/>
    <col min="4103" max="4103" width="16.25" style="60" customWidth="1"/>
    <col min="4104" max="4104" width="18.75" style="60" customWidth="1"/>
    <col min="4105" max="4105" width="16.5" style="60" customWidth="1"/>
    <col min="4106" max="4106" width="18.75" style="60" customWidth="1"/>
    <col min="4107" max="4107" width="17.125" style="60" customWidth="1"/>
    <col min="4108" max="4108" width="13.875" style="60" customWidth="1"/>
    <col min="4109" max="4109" width="13.125" style="60" customWidth="1"/>
    <col min="4110" max="4110" width="16.125" style="60" customWidth="1"/>
    <col min="4111" max="4111" width="17.375" style="60" customWidth="1"/>
    <col min="4112" max="4112" width="22.5" style="60" customWidth="1"/>
    <col min="4113" max="4113" width="20.625" style="60" customWidth="1"/>
    <col min="4114" max="4114" width="14.125" style="60" customWidth="1"/>
    <col min="4115" max="4115" width="37.875" style="60" bestFit="1" customWidth="1"/>
    <col min="4116" max="4118" width="25.25" style="60" customWidth="1"/>
    <col min="4119" max="4119" width="32.125" style="60" customWidth="1"/>
    <col min="4120" max="4120" width="20.625" style="60" customWidth="1"/>
    <col min="4121" max="4121" width="20.375" style="60" customWidth="1"/>
    <col min="4122" max="4122" width="21.125" style="60" customWidth="1"/>
    <col min="4123" max="4123" width="18.125" style="60" bestFit="1" customWidth="1"/>
    <col min="4124" max="4124" width="17.75" style="60" bestFit="1" customWidth="1"/>
    <col min="4125" max="4125" width="25" style="60" customWidth="1"/>
    <col min="4126" max="4126" width="11.25" style="60" customWidth="1"/>
    <col min="4127" max="4127" width="9.625" style="60" customWidth="1"/>
    <col min="4128" max="4128" width="19.625" style="60" customWidth="1"/>
    <col min="4129" max="4129" width="16" style="60" customWidth="1"/>
    <col min="4130" max="4130" width="19" style="60" customWidth="1"/>
    <col min="4131" max="4131" width="12.75" style="60" customWidth="1"/>
    <col min="4132" max="4132" width="20.75" style="60" customWidth="1"/>
    <col min="4133" max="4133" width="12.75" style="60" customWidth="1"/>
    <col min="4134" max="4134" width="16.75" style="60" customWidth="1"/>
    <col min="4135" max="4135" width="31.25" style="60" customWidth="1"/>
    <col min="4136" max="4136" width="20.25" style="60" customWidth="1"/>
    <col min="4137" max="4137" width="17.75" style="60" customWidth="1"/>
    <col min="4138" max="4138" width="32.625" style="60" customWidth="1"/>
    <col min="4139" max="4139" width="17.25" style="60" customWidth="1"/>
    <col min="4140" max="4140" width="13.5" style="60" customWidth="1"/>
    <col min="4141" max="4141" width="13.875" style="60" customWidth="1"/>
    <col min="4142" max="4143" width="17.25" style="60" customWidth="1"/>
    <col min="4144" max="4144" width="32.625" style="60" customWidth="1"/>
    <col min="4145" max="4328" width="7.875" style="60" customWidth="1"/>
    <col min="4329" max="4353" width="9" style="60"/>
    <col min="4354" max="4355" width="0" style="60" hidden="1" customWidth="1"/>
    <col min="4356" max="4357" width="20.625" style="60" customWidth="1"/>
    <col min="4358" max="4358" width="16.5" style="60" customWidth="1"/>
    <col min="4359" max="4359" width="16.25" style="60" customWidth="1"/>
    <col min="4360" max="4360" width="18.75" style="60" customWidth="1"/>
    <col min="4361" max="4361" width="16.5" style="60" customWidth="1"/>
    <col min="4362" max="4362" width="18.75" style="60" customWidth="1"/>
    <col min="4363" max="4363" width="17.125" style="60" customWidth="1"/>
    <col min="4364" max="4364" width="13.875" style="60" customWidth="1"/>
    <col min="4365" max="4365" width="13.125" style="60" customWidth="1"/>
    <col min="4366" max="4366" width="16.125" style="60" customWidth="1"/>
    <col min="4367" max="4367" width="17.375" style="60" customWidth="1"/>
    <col min="4368" max="4368" width="22.5" style="60" customWidth="1"/>
    <col min="4369" max="4369" width="20.625" style="60" customWidth="1"/>
    <col min="4370" max="4370" width="14.125" style="60" customWidth="1"/>
    <col min="4371" max="4371" width="37.875" style="60" bestFit="1" customWidth="1"/>
    <col min="4372" max="4374" width="25.25" style="60" customWidth="1"/>
    <col min="4375" max="4375" width="32.125" style="60" customWidth="1"/>
    <col min="4376" max="4376" width="20.625" style="60" customWidth="1"/>
    <col min="4377" max="4377" width="20.375" style="60" customWidth="1"/>
    <col min="4378" max="4378" width="21.125" style="60" customWidth="1"/>
    <col min="4379" max="4379" width="18.125" style="60" bestFit="1" customWidth="1"/>
    <col min="4380" max="4380" width="17.75" style="60" bestFit="1" customWidth="1"/>
    <col min="4381" max="4381" width="25" style="60" customWidth="1"/>
    <col min="4382" max="4382" width="11.25" style="60" customWidth="1"/>
    <col min="4383" max="4383" width="9.625" style="60" customWidth="1"/>
    <col min="4384" max="4384" width="19.625" style="60" customWidth="1"/>
    <col min="4385" max="4385" width="16" style="60" customWidth="1"/>
    <col min="4386" max="4386" width="19" style="60" customWidth="1"/>
    <col min="4387" max="4387" width="12.75" style="60" customWidth="1"/>
    <col min="4388" max="4388" width="20.75" style="60" customWidth="1"/>
    <col min="4389" max="4389" width="12.75" style="60" customWidth="1"/>
    <col min="4390" max="4390" width="16.75" style="60" customWidth="1"/>
    <col min="4391" max="4391" width="31.25" style="60" customWidth="1"/>
    <col min="4392" max="4392" width="20.25" style="60" customWidth="1"/>
    <col min="4393" max="4393" width="17.75" style="60" customWidth="1"/>
    <col min="4394" max="4394" width="32.625" style="60" customWidth="1"/>
    <col min="4395" max="4395" width="17.25" style="60" customWidth="1"/>
    <col min="4396" max="4396" width="13.5" style="60" customWidth="1"/>
    <col min="4397" max="4397" width="13.875" style="60" customWidth="1"/>
    <col min="4398" max="4399" width="17.25" style="60" customWidth="1"/>
    <col min="4400" max="4400" width="32.625" style="60" customWidth="1"/>
    <col min="4401" max="4584" width="7.875" style="60" customWidth="1"/>
    <col min="4585" max="4609" width="9" style="60"/>
    <col min="4610" max="4611" width="0" style="60" hidden="1" customWidth="1"/>
    <col min="4612" max="4613" width="20.625" style="60" customWidth="1"/>
    <col min="4614" max="4614" width="16.5" style="60" customWidth="1"/>
    <col min="4615" max="4615" width="16.25" style="60" customWidth="1"/>
    <col min="4616" max="4616" width="18.75" style="60" customWidth="1"/>
    <col min="4617" max="4617" width="16.5" style="60" customWidth="1"/>
    <col min="4618" max="4618" width="18.75" style="60" customWidth="1"/>
    <col min="4619" max="4619" width="17.125" style="60" customWidth="1"/>
    <col min="4620" max="4620" width="13.875" style="60" customWidth="1"/>
    <col min="4621" max="4621" width="13.125" style="60" customWidth="1"/>
    <col min="4622" max="4622" width="16.125" style="60" customWidth="1"/>
    <col min="4623" max="4623" width="17.375" style="60" customWidth="1"/>
    <col min="4624" max="4624" width="22.5" style="60" customWidth="1"/>
    <col min="4625" max="4625" width="20.625" style="60" customWidth="1"/>
    <col min="4626" max="4626" width="14.125" style="60" customWidth="1"/>
    <col min="4627" max="4627" width="37.875" style="60" bestFit="1" customWidth="1"/>
    <col min="4628" max="4630" width="25.25" style="60" customWidth="1"/>
    <col min="4631" max="4631" width="32.125" style="60" customWidth="1"/>
    <col min="4632" max="4632" width="20.625" style="60" customWidth="1"/>
    <col min="4633" max="4633" width="20.375" style="60" customWidth="1"/>
    <col min="4634" max="4634" width="21.125" style="60" customWidth="1"/>
    <col min="4635" max="4635" width="18.125" style="60" bestFit="1" customWidth="1"/>
    <col min="4636" max="4636" width="17.75" style="60" bestFit="1" customWidth="1"/>
    <col min="4637" max="4637" width="25" style="60" customWidth="1"/>
    <col min="4638" max="4638" width="11.25" style="60" customWidth="1"/>
    <col min="4639" max="4639" width="9.625" style="60" customWidth="1"/>
    <col min="4640" max="4640" width="19.625" style="60" customWidth="1"/>
    <col min="4641" max="4641" width="16" style="60" customWidth="1"/>
    <col min="4642" max="4642" width="19" style="60" customWidth="1"/>
    <col min="4643" max="4643" width="12.75" style="60" customWidth="1"/>
    <col min="4644" max="4644" width="20.75" style="60" customWidth="1"/>
    <col min="4645" max="4645" width="12.75" style="60" customWidth="1"/>
    <col min="4646" max="4646" width="16.75" style="60" customWidth="1"/>
    <col min="4647" max="4647" width="31.25" style="60" customWidth="1"/>
    <col min="4648" max="4648" width="20.25" style="60" customWidth="1"/>
    <col min="4649" max="4649" width="17.75" style="60" customWidth="1"/>
    <col min="4650" max="4650" width="32.625" style="60" customWidth="1"/>
    <col min="4651" max="4651" width="17.25" style="60" customWidth="1"/>
    <col min="4652" max="4652" width="13.5" style="60" customWidth="1"/>
    <col min="4653" max="4653" width="13.875" style="60" customWidth="1"/>
    <col min="4654" max="4655" width="17.25" style="60" customWidth="1"/>
    <col min="4656" max="4656" width="32.625" style="60" customWidth="1"/>
    <col min="4657" max="4840" width="7.875" style="60" customWidth="1"/>
    <col min="4841" max="4865" width="9" style="60"/>
    <col min="4866" max="4867" width="0" style="60" hidden="1" customWidth="1"/>
    <col min="4868" max="4869" width="20.625" style="60" customWidth="1"/>
    <col min="4870" max="4870" width="16.5" style="60" customWidth="1"/>
    <col min="4871" max="4871" width="16.25" style="60" customWidth="1"/>
    <col min="4872" max="4872" width="18.75" style="60" customWidth="1"/>
    <col min="4873" max="4873" width="16.5" style="60" customWidth="1"/>
    <col min="4874" max="4874" width="18.75" style="60" customWidth="1"/>
    <col min="4875" max="4875" width="17.125" style="60" customWidth="1"/>
    <col min="4876" max="4876" width="13.875" style="60" customWidth="1"/>
    <col min="4877" max="4877" width="13.125" style="60" customWidth="1"/>
    <col min="4878" max="4878" width="16.125" style="60" customWidth="1"/>
    <col min="4879" max="4879" width="17.375" style="60" customWidth="1"/>
    <col min="4880" max="4880" width="22.5" style="60" customWidth="1"/>
    <col min="4881" max="4881" width="20.625" style="60" customWidth="1"/>
    <col min="4882" max="4882" width="14.125" style="60" customWidth="1"/>
    <col min="4883" max="4883" width="37.875" style="60" bestFit="1" customWidth="1"/>
    <col min="4884" max="4886" width="25.25" style="60" customWidth="1"/>
    <col min="4887" max="4887" width="32.125" style="60" customWidth="1"/>
    <col min="4888" max="4888" width="20.625" style="60" customWidth="1"/>
    <col min="4889" max="4889" width="20.375" style="60" customWidth="1"/>
    <col min="4890" max="4890" width="21.125" style="60" customWidth="1"/>
    <col min="4891" max="4891" width="18.125" style="60" bestFit="1" customWidth="1"/>
    <col min="4892" max="4892" width="17.75" style="60" bestFit="1" customWidth="1"/>
    <col min="4893" max="4893" width="25" style="60" customWidth="1"/>
    <col min="4894" max="4894" width="11.25" style="60" customWidth="1"/>
    <col min="4895" max="4895" width="9.625" style="60" customWidth="1"/>
    <col min="4896" max="4896" width="19.625" style="60" customWidth="1"/>
    <col min="4897" max="4897" width="16" style="60" customWidth="1"/>
    <col min="4898" max="4898" width="19" style="60" customWidth="1"/>
    <col min="4899" max="4899" width="12.75" style="60" customWidth="1"/>
    <col min="4900" max="4900" width="20.75" style="60" customWidth="1"/>
    <col min="4901" max="4901" width="12.75" style="60" customWidth="1"/>
    <col min="4902" max="4902" width="16.75" style="60" customWidth="1"/>
    <col min="4903" max="4903" width="31.25" style="60" customWidth="1"/>
    <col min="4904" max="4904" width="20.25" style="60" customWidth="1"/>
    <col min="4905" max="4905" width="17.75" style="60" customWidth="1"/>
    <col min="4906" max="4906" width="32.625" style="60" customWidth="1"/>
    <col min="4907" max="4907" width="17.25" style="60" customWidth="1"/>
    <col min="4908" max="4908" width="13.5" style="60" customWidth="1"/>
    <col min="4909" max="4909" width="13.875" style="60" customWidth="1"/>
    <col min="4910" max="4911" width="17.25" style="60" customWidth="1"/>
    <col min="4912" max="4912" width="32.625" style="60" customWidth="1"/>
    <col min="4913" max="5096" width="7.875" style="60" customWidth="1"/>
    <col min="5097" max="5121" width="9" style="60"/>
    <col min="5122" max="5123" width="0" style="60" hidden="1" customWidth="1"/>
    <col min="5124" max="5125" width="20.625" style="60" customWidth="1"/>
    <col min="5126" max="5126" width="16.5" style="60" customWidth="1"/>
    <col min="5127" max="5127" width="16.25" style="60" customWidth="1"/>
    <col min="5128" max="5128" width="18.75" style="60" customWidth="1"/>
    <col min="5129" max="5129" width="16.5" style="60" customWidth="1"/>
    <col min="5130" max="5130" width="18.75" style="60" customWidth="1"/>
    <col min="5131" max="5131" width="17.125" style="60" customWidth="1"/>
    <col min="5132" max="5132" width="13.875" style="60" customWidth="1"/>
    <col min="5133" max="5133" width="13.125" style="60" customWidth="1"/>
    <col min="5134" max="5134" width="16.125" style="60" customWidth="1"/>
    <col min="5135" max="5135" width="17.375" style="60" customWidth="1"/>
    <col min="5136" max="5136" width="22.5" style="60" customWidth="1"/>
    <col min="5137" max="5137" width="20.625" style="60" customWidth="1"/>
    <col min="5138" max="5138" width="14.125" style="60" customWidth="1"/>
    <col min="5139" max="5139" width="37.875" style="60" bestFit="1" customWidth="1"/>
    <col min="5140" max="5142" width="25.25" style="60" customWidth="1"/>
    <col min="5143" max="5143" width="32.125" style="60" customWidth="1"/>
    <col min="5144" max="5144" width="20.625" style="60" customWidth="1"/>
    <col min="5145" max="5145" width="20.375" style="60" customWidth="1"/>
    <col min="5146" max="5146" width="21.125" style="60" customWidth="1"/>
    <col min="5147" max="5147" width="18.125" style="60" bestFit="1" customWidth="1"/>
    <col min="5148" max="5148" width="17.75" style="60" bestFit="1" customWidth="1"/>
    <col min="5149" max="5149" width="25" style="60" customWidth="1"/>
    <col min="5150" max="5150" width="11.25" style="60" customWidth="1"/>
    <col min="5151" max="5151" width="9.625" style="60" customWidth="1"/>
    <col min="5152" max="5152" width="19.625" style="60" customWidth="1"/>
    <col min="5153" max="5153" width="16" style="60" customWidth="1"/>
    <col min="5154" max="5154" width="19" style="60" customWidth="1"/>
    <col min="5155" max="5155" width="12.75" style="60" customWidth="1"/>
    <col min="5156" max="5156" width="20.75" style="60" customWidth="1"/>
    <col min="5157" max="5157" width="12.75" style="60" customWidth="1"/>
    <col min="5158" max="5158" width="16.75" style="60" customWidth="1"/>
    <col min="5159" max="5159" width="31.25" style="60" customWidth="1"/>
    <col min="5160" max="5160" width="20.25" style="60" customWidth="1"/>
    <col min="5161" max="5161" width="17.75" style="60" customWidth="1"/>
    <col min="5162" max="5162" width="32.625" style="60" customWidth="1"/>
    <col min="5163" max="5163" width="17.25" style="60" customWidth="1"/>
    <col min="5164" max="5164" width="13.5" style="60" customWidth="1"/>
    <col min="5165" max="5165" width="13.875" style="60" customWidth="1"/>
    <col min="5166" max="5167" width="17.25" style="60" customWidth="1"/>
    <col min="5168" max="5168" width="32.625" style="60" customWidth="1"/>
    <col min="5169" max="5352" width="7.875" style="60" customWidth="1"/>
    <col min="5353" max="5377" width="9" style="60"/>
    <col min="5378" max="5379" width="0" style="60" hidden="1" customWidth="1"/>
    <col min="5380" max="5381" width="20.625" style="60" customWidth="1"/>
    <col min="5382" max="5382" width="16.5" style="60" customWidth="1"/>
    <col min="5383" max="5383" width="16.25" style="60" customWidth="1"/>
    <col min="5384" max="5384" width="18.75" style="60" customWidth="1"/>
    <col min="5385" max="5385" width="16.5" style="60" customWidth="1"/>
    <col min="5386" max="5386" width="18.75" style="60" customWidth="1"/>
    <col min="5387" max="5387" width="17.125" style="60" customWidth="1"/>
    <col min="5388" max="5388" width="13.875" style="60" customWidth="1"/>
    <col min="5389" max="5389" width="13.125" style="60" customWidth="1"/>
    <col min="5390" max="5390" width="16.125" style="60" customWidth="1"/>
    <col min="5391" max="5391" width="17.375" style="60" customWidth="1"/>
    <col min="5392" max="5392" width="22.5" style="60" customWidth="1"/>
    <col min="5393" max="5393" width="20.625" style="60" customWidth="1"/>
    <col min="5394" max="5394" width="14.125" style="60" customWidth="1"/>
    <col min="5395" max="5395" width="37.875" style="60" bestFit="1" customWidth="1"/>
    <col min="5396" max="5398" width="25.25" style="60" customWidth="1"/>
    <col min="5399" max="5399" width="32.125" style="60" customWidth="1"/>
    <col min="5400" max="5400" width="20.625" style="60" customWidth="1"/>
    <col min="5401" max="5401" width="20.375" style="60" customWidth="1"/>
    <col min="5402" max="5402" width="21.125" style="60" customWidth="1"/>
    <col min="5403" max="5403" width="18.125" style="60" bestFit="1" customWidth="1"/>
    <col min="5404" max="5404" width="17.75" style="60" bestFit="1" customWidth="1"/>
    <col min="5405" max="5405" width="25" style="60" customWidth="1"/>
    <col min="5406" max="5406" width="11.25" style="60" customWidth="1"/>
    <col min="5407" max="5407" width="9.625" style="60" customWidth="1"/>
    <col min="5408" max="5408" width="19.625" style="60" customWidth="1"/>
    <col min="5409" max="5409" width="16" style="60" customWidth="1"/>
    <col min="5410" max="5410" width="19" style="60" customWidth="1"/>
    <col min="5411" max="5411" width="12.75" style="60" customWidth="1"/>
    <col min="5412" max="5412" width="20.75" style="60" customWidth="1"/>
    <col min="5413" max="5413" width="12.75" style="60" customWidth="1"/>
    <col min="5414" max="5414" width="16.75" style="60" customWidth="1"/>
    <col min="5415" max="5415" width="31.25" style="60" customWidth="1"/>
    <col min="5416" max="5416" width="20.25" style="60" customWidth="1"/>
    <col min="5417" max="5417" width="17.75" style="60" customWidth="1"/>
    <col min="5418" max="5418" width="32.625" style="60" customWidth="1"/>
    <col min="5419" max="5419" width="17.25" style="60" customWidth="1"/>
    <col min="5420" max="5420" width="13.5" style="60" customWidth="1"/>
    <col min="5421" max="5421" width="13.875" style="60" customWidth="1"/>
    <col min="5422" max="5423" width="17.25" style="60" customWidth="1"/>
    <col min="5424" max="5424" width="32.625" style="60" customWidth="1"/>
    <col min="5425" max="5608" width="7.875" style="60" customWidth="1"/>
    <col min="5609" max="5633" width="9" style="60"/>
    <col min="5634" max="5635" width="0" style="60" hidden="1" customWidth="1"/>
    <col min="5636" max="5637" width="20.625" style="60" customWidth="1"/>
    <col min="5638" max="5638" width="16.5" style="60" customWidth="1"/>
    <col min="5639" max="5639" width="16.25" style="60" customWidth="1"/>
    <col min="5640" max="5640" width="18.75" style="60" customWidth="1"/>
    <col min="5641" max="5641" width="16.5" style="60" customWidth="1"/>
    <col min="5642" max="5642" width="18.75" style="60" customWidth="1"/>
    <col min="5643" max="5643" width="17.125" style="60" customWidth="1"/>
    <col min="5644" max="5644" width="13.875" style="60" customWidth="1"/>
    <col min="5645" max="5645" width="13.125" style="60" customWidth="1"/>
    <col min="5646" max="5646" width="16.125" style="60" customWidth="1"/>
    <col min="5647" max="5647" width="17.375" style="60" customWidth="1"/>
    <col min="5648" max="5648" width="22.5" style="60" customWidth="1"/>
    <col min="5649" max="5649" width="20.625" style="60" customWidth="1"/>
    <col min="5650" max="5650" width="14.125" style="60" customWidth="1"/>
    <col min="5651" max="5651" width="37.875" style="60" bestFit="1" customWidth="1"/>
    <col min="5652" max="5654" width="25.25" style="60" customWidth="1"/>
    <col min="5655" max="5655" width="32.125" style="60" customWidth="1"/>
    <col min="5656" max="5656" width="20.625" style="60" customWidth="1"/>
    <col min="5657" max="5657" width="20.375" style="60" customWidth="1"/>
    <col min="5658" max="5658" width="21.125" style="60" customWidth="1"/>
    <col min="5659" max="5659" width="18.125" style="60" bestFit="1" customWidth="1"/>
    <col min="5660" max="5660" width="17.75" style="60" bestFit="1" customWidth="1"/>
    <col min="5661" max="5661" width="25" style="60" customWidth="1"/>
    <col min="5662" max="5662" width="11.25" style="60" customWidth="1"/>
    <col min="5663" max="5663" width="9.625" style="60" customWidth="1"/>
    <col min="5664" max="5664" width="19.625" style="60" customWidth="1"/>
    <col min="5665" max="5665" width="16" style="60" customWidth="1"/>
    <col min="5666" max="5666" width="19" style="60" customWidth="1"/>
    <col min="5667" max="5667" width="12.75" style="60" customWidth="1"/>
    <col min="5668" max="5668" width="20.75" style="60" customWidth="1"/>
    <col min="5669" max="5669" width="12.75" style="60" customWidth="1"/>
    <col min="5670" max="5670" width="16.75" style="60" customWidth="1"/>
    <col min="5671" max="5671" width="31.25" style="60" customWidth="1"/>
    <col min="5672" max="5672" width="20.25" style="60" customWidth="1"/>
    <col min="5673" max="5673" width="17.75" style="60" customWidth="1"/>
    <col min="5674" max="5674" width="32.625" style="60" customWidth="1"/>
    <col min="5675" max="5675" width="17.25" style="60" customWidth="1"/>
    <col min="5676" max="5676" width="13.5" style="60" customWidth="1"/>
    <col min="5677" max="5677" width="13.875" style="60" customWidth="1"/>
    <col min="5678" max="5679" width="17.25" style="60" customWidth="1"/>
    <col min="5680" max="5680" width="32.625" style="60" customWidth="1"/>
    <col min="5681" max="5864" width="7.875" style="60" customWidth="1"/>
    <col min="5865" max="5889" width="9" style="60"/>
    <col min="5890" max="5891" width="0" style="60" hidden="1" customWidth="1"/>
    <col min="5892" max="5893" width="20.625" style="60" customWidth="1"/>
    <col min="5894" max="5894" width="16.5" style="60" customWidth="1"/>
    <col min="5895" max="5895" width="16.25" style="60" customWidth="1"/>
    <col min="5896" max="5896" width="18.75" style="60" customWidth="1"/>
    <col min="5897" max="5897" width="16.5" style="60" customWidth="1"/>
    <col min="5898" max="5898" width="18.75" style="60" customWidth="1"/>
    <col min="5899" max="5899" width="17.125" style="60" customWidth="1"/>
    <col min="5900" max="5900" width="13.875" style="60" customWidth="1"/>
    <col min="5901" max="5901" width="13.125" style="60" customWidth="1"/>
    <col min="5902" max="5902" width="16.125" style="60" customWidth="1"/>
    <col min="5903" max="5903" width="17.375" style="60" customWidth="1"/>
    <col min="5904" max="5904" width="22.5" style="60" customWidth="1"/>
    <col min="5905" max="5905" width="20.625" style="60" customWidth="1"/>
    <col min="5906" max="5906" width="14.125" style="60" customWidth="1"/>
    <col min="5907" max="5907" width="37.875" style="60" bestFit="1" customWidth="1"/>
    <col min="5908" max="5910" width="25.25" style="60" customWidth="1"/>
    <col min="5911" max="5911" width="32.125" style="60" customWidth="1"/>
    <col min="5912" max="5912" width="20.625" style="60" customWidth="1"/>
    <col min="5913" max="5913" width="20.375" style="60" customWidth="1"/>
    <col min="5914" max="5914" width="21.125" style="60" customWidth="1"/>
    <col min="5915" max="5915" width="18.125" style="60" bestFit="1" customWidth="1"/>
    <col min="5916" max="5916" width="17.75" style="60" bestFit="1" customWidth="1"/>
    <col min="5917" max="5917" width="25" style="60" customWidth="1"/>
    <col min="5918" max="5918" width="11.25" style="60" customWidth="1"/>
    <col min="5919" max="5919" width="9.625" style="60" customWidth="1"/>
    <col min="5920" max="5920" width="19.625" style="60" customWidth="1"/>
    <col min="5921" max="5921" width="16" style="60" customWidth="1"/>
    <col min="5922" max="5922" width="19" style="60" customWidth="1"/>
    <col min="5923" max="5923" width="12.75" style="60" customWidth="1"/>
    <col min="5924" max="5924" width="20.75" style="60" customWidth="1"/>
    <col min="5925" max="5925" width="12.75" style="60" customWidth="1"/>
    <col min="5926" max="5926" width="16.75" style="60" customWidth="1"/>
    <col min="5927" max="5927" width="31.25" style="60" customWidth="1"/>
    <col min="5928" max="5928" width="20.25" style="60" customWidth="1"/>
    <col min="5929" max="5929" width="17.75" style="60" customWidth="1"/>
    <col min="5930" max="5930" width="32.625" style="60" customWidth="1"/>
    <col min="5931" max="5931" width="17.25" style="60" customWidth="1"/>
    <col min="5932" max="5932" width="13.5" style="60" customWidth="1"/>
    <col min="5933" max="5933" width="13.875" style="60" customWidth="1"/>
    <col min="5934" max="5935" width="17.25" style="60" customWidth="1"/>
    <col min="5936" max="5936" width="32.625" style="60" customWidth="1"/>
    <col min="5937" max="6120" width="7.875" style="60" customWidth="1"/>
    <col min="6121" max="6145" width="9" style="60"/>
    <col min="6146" max="6147" width="0" style="60" hidden="1" customWidth="1"/>
    <col min="6148" max="6149" width="20.625" style="60" customWidth="1"/>
    <col min="6150" max="6150" width="16.5" style="60" customWidth="1"/>
    <col min="6151" max="6151" width="16.25" style="60" customWidth="1"/>
    <col min="6152" max="6152" width="18.75" style="60" customWidth="1"/>
    <col min="6153" max="6153" width="16.5" style="60" customWidth="1"/>
    <col min="6154" max="6154" width="18.75" style="60" customWidth="1"/>
    <col min="6155" max="6155" width="17.125" style="60" customWidth="1"/>
    <col min="6156" max="6156" width="13.875" style="60" customWidth="1"/>
    <col min="6157" max="6157" width="13.125" style="60" customWidth="1"/>
    <col min="6158" max="6158" width="16.125" style="60" customWidth="1"/>
    <col min="6159" max="6159" width="17.375" style="60" customWidth="1"/>
    <col min="6160" max="6160" width="22.5" style="60" customWidth="1"/>
    <col min="6161" max="6161" width="20.625" style="60" customWidth="1"/>
    <col min="6162" max="6162" width="14.125" style="60" customWidth="1"/>
    <col min="6163" max="6163" width="37.875" style="60" bestFit="1" customWidth="1"/>
    <col min="6164" max="6166" width="25.25" style="60" customWidth="1"/>
    <col min="6167" max="6167" width="32.125" style="60" customWidth="1"/>
    <col min="6168" max="6168" width="20.625" style="60" customWidth="1"/>
    <col min="6169" max="6169" width="20.375" style="60" customWidth="1"/>
    <col min="6170" max="6170" width="21.125" style="60" customWidth="1"/>
    <col min="6171" max="6171" width="18.125" style="60" bestFit="1" customWidth="1"/>
    <col min="6172" max="6172" width="17.75" style="60" bestFit="1" customWidth="1"/>
    <col min="6173" max="6173" width="25" style="60" customWidth="1"/>
    <col min="6174" max="6174" width="11.25" style="60" customWidth="1"/>
    <col min="6175" max="6175" width="9.625" style="60" customWidth="1"/>
    <col min="6176" max="6176" width="19.625" style="60" customWidth="1"/>
    <col min="6177" max="6177" width="16" style="60" customWidth="1"/>
    <col min="6178" max="6178" width="19" style="60" customWidth="1"/>
    <col min="6179" max="6179" width="12.75" style="60" customWidth="1"/>
    <col min="6180" max="6180" width="20.75" style="60" customWidth="1"/>
    <col min="6181" max="6181" width="12.75" style="60" customWidth="1"/>
    <col min="6182" max="6182" width="16.75" style="60" customWidth="1"/>
    <col min="6183" max="6183" width="31.25" style="60" customWidth="1"/>
    <col min="6184" max="6184" width="20.25" style="60" customWidth="1"/>
    <col min="6185" max="6185" width="17.75" style="60" customWidth="1"/>
    <col min="6186" max="6186" width="32.625" style="60" customWidth="1"/>
    <col min="6187" max="6187" width="17.25" style="60" customWidth="1"/>
    <col min="6188" max="6188" width="13.5" style="60" customWidth="1"/>
    <col min="6189" max="6189" width="13.875" style="60" customWidth="1"/>
    <col min="6190" max="6191" width="17.25" style="60" customWidth="1"/>
    <col min="6192" max="6192" width="32.625" style="60" customWidth="1"/>
    <col min="6193" max="6376" width="7.875" style="60" customWidth="1"/>
    <col min="6377" max="6401" width="9" style="60"/>
    <col min="6402" max="6403" width="0" style="60" hidden="1" customWidth="1"/>
    <col min="6404" max="6405" width="20.625" style="60" customWidth="1"/>
    <col min="6406" max="6406" width="16.5" style="60" customWidth="1"/>
    <col min="6407" max="6407" width="16.25" style="60" customWidth="1"/>
    <col min="6408" max="6408" width="18.75" style="60" customWidth="1"/>
    <col min="6409" max="6409" width="16.5" style="60" customWidth="1"/>
    <col min="6410" max="6410" width="18.75" style="60" customWidth="1"/>
    <col min="6411" max="6411" width="17.125" style="60" customWidth="1"/>
    <col min="6412" max="6412" width="13.875" style="60" customWidth="1"/>
    <col min="6413" max="6413" width="13.125" style="60" customWidth="1"/>
    <col min="6414" max="6414" width="16.125" style="60" customWidth="1"/>
    <col min="6415" max="6415" width="17.375" style="60" customWidth="1"/>
    <col min="6416" max="6416" width="22.5" style="60" customWidth="1"/>
    <col min="6417" max="6417" width="20.625" style="60" customWidth="1"/>
    <col min="6418" max="6418" width="14.125" style="60" customWidth="1"/>
    <col min="6419" max="6419" width="37.875" style="60" bestFit="1" customWidth="1"/>
    <col min="6420" max="6422" width="25.25" style="60" customWidth="1"/>
    <col min="6423" max="6423" width="32.125" style="60" customWidth="1"/>
    <col min="6424" max="6424" width="20.625" style="60" customWidth="1"/>
    <col min="6425" max="6425" width="20.375" style="60" customWidth="1"/>
    <col min="6426" max="6426" width="21.125" style="60" customWidth="1"/>
    <col min="6427" max="6427" width="18.125" style="60" bestFit="1" customWidth="1"/>
    <col min="6428" max="6428" width="17.75" style="60" bestFit="1" customWidth="1"/>
    <col min="6429" max="6429" width="25" style="60" customWidth="1"/>
    <col min="6430" max="6430" width="11.25" style="60" customWidth="1"/>
    <col min="6431" max="6431" width="9.625" style="60" customWidth="1"/>
    <col min="6432" max="6432" width="19.625" style="60" customWidth="1"/>
    <col min="6433" max="6433" width="16" style="60" customWidth="1"/>
    <col min="6434" max="6434" width="19" style="60" customWidth="1"/>
    <col min="6435" max="6435" width="12.75" style="60" customWidth="1"/>
    <col min="6436" max="6436" width="20.75" style="60" customWidth="1"/>
    <col min="6437" max="6437" width="12.75" style="60" customWidth="1"/>
    <col min="6438" max="6438" width="16.75" style="60" customWidth="1"/>
    <col min="6439" max="6439" width="31.25" style="60" customWidth="1"/>
    <col min="6440" max="6440" width="20.25" style="60" customWidth="1"/>
    <col min="6441" max="6441" width="17.75" style="60" customWidth="1"/>
    <col min="6442" max="6442" width="32.625" style="60" customWidth="1"/>
    <col min="6443" max="6443" width="17.25" style="60" customWidth="1"/>
    <col min="6444" max="6444" width="13.5" style="60" customWidth="1"/>
    <col min="6445" max="6445" width="13.875" style="60" customWidth="1"/>
    <col min="6446" max="6447" width="17.25" style="60" customWidth="1"/>
    <col min="6448" max="6448" width="32.625" style="60" customWidth="1"/>
    <col min="6449" max="6632" width="7.875" style="60" customWidth="1"/>
    <col min="6633" max="6657" width="9" style="60"/>
    <col min="6658" max="6659" width="0" style="60" hidden="1" customWidth="1"/>
    <col min="6660" max="6661" width="20.625" style="60" customWidth="1"/>
    <col min="6662" max="6662" width="16.5" style="60" customWidth="1"/>
    <col min="6663" max="6663" width="16.25" style="60" customWidth="1"/>
    <col min="6664" max="6664" width="18.75" style="60" customWidth="1"/>
    <col min="6665" max="6665" width="16.5" style="60" customWidth="1"/>
    <col min="6666" max="6666" width="18.75" style="60" customWidth="1"/>
    <col min="6667" max="6667" width="17.125" style="60" customWidth="1"/>
    <col min="6668" max="6668" width="13.875" style="60" customWidth="1"/>
    <col min="6669" max="6669" width="13.125" style="60" customWidth="1"/>
    <col min="6670" max="6670" width="16.125" style="60" customWidth="1"/>
    <col min="6671" max="6671" width="17.375" style="60" customWidth="1"/>
    <col min="6672" max="6672" width="22.5" style="60" customWidth="1"/>
    <col min="6673" max="6673" width="20.625" style="60" customWidth="1"/>
    <col min="6674" max="6674" width="14.125" style="60" customWidth="1"/>
    <col min="6675" max="6675" width="37.875" style="60" bestFit="1" customWidth="1"/>
    <col min="6676" max="6678" width="25.25" style="60" customWidth="1"/>
    <col min="6679" max="6679" width="32.125" style="60" customWidth="1"/>
    <col min="6680" max="6680" width="20.625" style="60" customWidth="1"/>
    <col min="6681" max="6681" width="20.375" style="60" customWidth="1"/>
    <col min="6682" max="6682" width="21.125" style="60" customWidth="1"/>
    <col min="6683" max="6683" width="18.125" style="60" bestFit="1" customWidth="1"/>
    <col min="6684" max="6684" width="17.75" style="60" bestFit="1" customWidth="1"/>
    <col min="6685" max="6685" width="25" style="60" customWidth="1"/>
    <col min="6686" max="6686" width="11.25" style="60" customWidth="1"/>
    <col min="6687" max="6687" width="9.625" style="60" customWidth="1"/>
    <col min="6688" max="6688" width="19.625" style="60" customWidth="1"/>
    <col min="6689" max="6689" width="16" style="60" customWidth="1"/>
    <col min="6690" max="6690" width="19" style="60" customWidth="1"/>
    <col min="6691" max="6691" width="12.75" style="60" customWidth="1"/>
    <col min="6692" max="6692" width="20.75" style="60" customWidth="1"/>
    <col min="6693" max="6693" width="12.75" style="60" customWidth="1"/>
    <col min="6694" max="6694" width="16.75" style="60" customWidth="1"/>
    <col min="6695" max="6695" width="31.25" style="60" customWidth="1"/>
    <col min="6696" max="6696" width="20.25" style="60" customWidth="1"/>
    <col min="6697" max="6697" width="17.75" style="60" customWidth="1"/>
    <col min="6698" max="6698" width="32.625" style="60" customWidth="1"/>
    <col min="6699" max="6699" width="17.25" style="60" customWidth="1"/>
    <col min="6700" max="6700" width="13.5" style="60" customWidth="1"/>
    <col min="6701" max="6701" width="13.875" style="60" customWidth="1"/>
    <col min="6702" max="6703" width="17.25" style="60" customWidth="1"/>
    <col min="6704" max="6704" width="32.625" style="60" customWidth="1"/>
    <col min="6705" max="6888" width="7.875" style="60" customWidth="1"/>
    <col min="6889" max="6913" width="9" style="60"/>
    <col min="6914" max="6915" width="0" style="60" hidden="1" customWidth="1"/>
    <col min="6916" max="6917" width="20.625" style="60" customWidth="1"/>
    <col min="6918" max="6918" width="16.5" style="60" customWidth="1"/>
    <col min="6919" max="6919" width="16.25" style="60" customWidth="1"/>
    <col min="6920" max="6920" width="18.75" style="60" customWidth="1"/>
    <col min="6921" max="6921" width="16.5" style="60" customWidth="1"/>
    <col min="6922" max="6922" width="18.75" style="60" customWidth="1"/>
    <col min="6923" max="6923" width="17.125" style="60" customWidth="1"/>
    <col min="6924" max="6924" width="13.875" style="60" customWidth="1"/>
    <col min="6925" max="6925" width="13.125" style="60" customWidth="1"/>
    <col min="6926" max="6926" width="16.125" style="60" customWidth="1"/>
    <col min="6927" max="6927" width="17.375" style="60" customWidth="1"/>
    <col min="6928" max="6928" width="22.5" style="60" customWidth="1"/>
    <col min="6929" max="6929" width="20.625" style="60" customWidth="1"/>
    <col min="6930" max="6930" width="14.125" style="60" customWidth="1"/>
    <col min="6931" max="6931" width="37.875" style="60" bestFit="1" customWidth="1"/>
    <col min="6932" max="6934" width="25.25" style="60" customWidth="1"/>
    <col min="6935" max="6935" width="32.125" style="60" customWidth="1"/>
    <col min="6936" max="6936" width="20.625" style="60" customWidth="1"/>
    <col min="6937" max="6937" width="20.375" style="60" customWidth="1"/>
    <col min="6938" max="6938" width="21.125" style="60" customWidth="1"/>
    <col min="6939" max="6939" width="18.125" style="60" bestFit="1" customWidth="1"/>
    <col min="6940" max="6940" width="17.75" style="60" bestFit="1" customWidth="1"/>
    <col min="6941" max="6941" width="25" style="60" customWidth="1"/>
    <col min="6942" max="6942" width="11.25" style="60" customWidth="1"/>
    <col min="6943" max="6943" width="9.625" style="60" customWidth="1"/>
    <col min="6944" max="6944" width="19.625" style="60" customWidth="1"/>
    <col min="6945" max="6945" width="16" style="60" customWidth="1"/>
    <col min="6946" max="6946" width="19" style="60" customWidth="1"/>
    <col min="6947" max="6947" width="12.75" style="60" customWidth="1"/>
    <col min="6948" max="6948" width="20.75" style="60" customWidth="1"/>
    <col min="6949" max="6949" width="12.75" style="60" customWidth="1"/>
    <col min="6950" max="6950" width="16.75" style="60" customWidth="1"/>
    <col min="6951" max="6951" width="31.25" style="60" customWidth="1"/>
    <col min="6952" max="6952" width="20.25" style="60" customWidth="1"/>
    <col min="6953" max="6953" width="17.75" style="60" customWidth="1"/>
    <col min="6954" max="6954" width="32.625" style="60" customWidth="1"/>
    <col min="6955" max="6955" width="17.25" style="60" customWidth="1"/>
    <col min="6956" max="6956" width="13.5" style="60" customWidth="1"/>
    <col min="6957" max="6957" width="13.875" style="60" customWidth="1"/>
    <col min="6958" max="6959" width="17.25" style="60" customWidth="1"/>
    <col min="6960" max="6960" width="32.625" style="60" customWidth="1"/>
    <col min="6961" max="7144" width="7.875" style="60" customWidth="1"/>
    <col min="7145" max="7169" width="9" style="60"/>
    <col min="7170" max="7171" width="0" style="60" hidden="1" customWidth="1"/>
    <col min="7172" max="7173" width="20.625" style="60" customWidth="1"/>
    <col min="7174" max="7174" width="16.5" style="60" customWidth="1"/>
    <col min="7175" max="7175" width="16.25" style="60" customWidth="1"/>
    <col min="7176" max="7176" width="18.75" style="60" customWidth="1"/>
    <col min="7177" max="7177" width="16.5" style="60" customWidth="1"/>
    <col min="7178" max="7178" width="18.75" style="60" customWidth="1"/>
    <col min="7179" max="7179" width="17.125" style="60" customWidth="1"/>
    <col min="7180" max="7180" width="13.875" style="60" customWidth="1"/>
    <col min="7181" max="7181" width="13.125" style="60" customWidth="1"/>
    <col min="7182" max="7182" width="16.125" style="60" customWidth="1"/>
    <col min="7183" max="7183" width="17.375" style="60" customWidth="1"/>
    <col min="7184" max="7184" width="22.5" style="60" customWidth="1"/>
    <col min="7185" max="7185" width="20.625" style="60" customWidth="1"/>
    <col min="7186" max="7186" width="14.125" style="60" customWidth="1"/>
    <col min="7187" max="7187" width="37.875" style="60" bestFit="1" customWidth="1"/>
    <col min="7188" max="7190" width="25.25" style="60" customWidth="1"/>
    <col min="7191" max="7191" width="32.125" style="60" customWidth="1"/>
    <col min="7192" max="7192" width="20.625" style="60" customWidth="1"/>
    <col min="7193" max="7193" width="20.375" style="60" customWidth="1"/>
    <col min="7194" max="7194" width="21.125" style="60" customWidth="1"/>
    <col min="7195" max="7195" width="18.125" style="60" bestFit="1" customWidth="1"/>
    <col min="7196" max="7196" width="17.75" style="60" bestFit="1" customWidth="1"/>
    <col min="7197" max="7197" width="25" style="60" customWidth="1"/>
    <col min="7198" max="7198" width="11.25" style="60" customWidth="1"/>
    <col min="7199" max="7199" width="9.625" style="60" customWidth="1"/>
    <col min="7200" max="7200" width="19.625" style="60" customWidth="1"/>
    <col min="7201" max="7201" width="16" style="60" customWidth="1"/>
    <col min="7202" max="7202" width="19" style="60" customWidth="1"/>
    <col min="7203" max="7203" width="12.75" style="60" customWidth="1"/>
    <col min="7204" max="7204" width="20.75" style="60" customWidth="1"/>
    <col min="7205" max="7205" width="12.75" style="60" customWidth="1"/>
    <col min="7206" max="7206" width="16.75" style="60" customWidth="1"/>
    <col min="7207" max="7207" width="31.25" style="60" customWidth="1"/>
    <col min="7208" max="7208" width="20.25" style="60" customWidth="1"/>
    <col min="7209" max="7209" width="17.75" style="60" customWidth="1"/>
    <col min="7210" max="7210" width="32.625" style="60" customWidth="1"/>
    <col min="7211" max="7211" width="17.25" style="60" customWidth="1"/>
    <col min="7212" max="7212" width="13.5" style="60" customWidth="1"/>
    <col min="7213" max="7213" width="13.875" style="60" customWidth="1"/>
    <col min="7214" max="7215" width="17.25" style="60" customWidth="1"/>
    <col min="7216" max="7216" width="32.625" style="60" customWidth="1"/>
    <col min="7217" max="7400" width="7.875" style="60" customWidth="1"/>
    <col min="7401" max="7425" width="9" style="60"/>
    <col min="7426" max="7427" width="0" style="60" hidden="1" customWidth="1"/>
    <col min="7428" max="7429" width="20.625" style="60" customWidth="1"/>
    <col min="7430" max="7430" width="16.5" style="60" customWidth="1"/>
    <col min="7431" max="7431" width="16.25" style="60" customWidth="1"/>
    <col min="7432" max="7432" width="18.75" style="60" customWidth="1"/>
    <col min="7433" max="7433" width="16.5" style="60" customWidth="1"/>
    <col min="7434" max="7434" width="18.75" style="60" customWidth="1"/>
    <col min="7435" max="7435" width="17.125" style="60" customWidth="1"/>
    <col min="7436" max="7436" width="13.875" style="60" customWidth="1"/>
    <col min="7437" max="7437" width="13.125" style="60" customWidth="1"/>
    <col min="7438" max="7438" width="16.125" style="60" customWidth="1"/>
    <col min="7439" max="7439" width="17.375" style="60" customWidth="1"/>
    <col min="7440" max="7440" width="22.5" style="60" customWidth="1"/>
    <col min="7441" max="7441" width="20.625" style="60" customWidth="1"/>
    <col min="7442" max="7442" width="14.125" style="60" customWidth="1"/>
    <col min="7443" max="7443" width="37.875" style="60" bestFit="1" customWidth="1"/>
    <col min="7444" max="7446" width="25.25" style="60" customWidth="1"/>
    <col min="7447" max="7447" width="32.125" style="60" customWidth="1"/>
    <col min="7448" max="7448" width="20.625" style="60" customWidth="1"/>
    <col min="7449" max="7449" width="20.375" style="60" customWidth="1"/>
    <col min="7450" max="7450" width="21.125" style="60" customWidth="1"/>
    <col min="7451" max="7451" width="18.125" style="60" bestFit="1" customWidth="1"/>
    <col min="7452" max="7452" width="17.75" style="60" bestFit="1" customWidth="1"/>
    <col min="7453" max="7453" width="25" style="60" customWidth="1"/>
    <col min="7454" max="7454" width="11.25" style="60" customWidth="1"/>
    <col min="7455" max="7455" width="9.625" style="60" customWidth="1"/>
    <col min="7456" max="7456" width="19.625" style="60" customWidth="1"/>
    <col min="7457" max="7457" width="16" style="60" customWidth="1"/>
    <col min="7458" max="7458" width="19" style="60" customWidth="1"/>
    <col min="7459" max="7459" width="12.75" style="60" customWidth="1"/>
    <col min="7460" max="7460" width="20.75" style="60" customWidth="1"/>
    <col min="7461" max="7461" width="12.75" style="60" customWidth="1"/>
    <col min="7462" max="7462" width="16.75" style="60" customWidth="1"/>
    <col min="7463" max="7463" width="31.25" style="60" customWidth="1"/>
    <col min="7464" max="7464" width="20.25" style="60" customWidth="1"/>
    <col min="7465" max="7465" width="17.75" style="60" customWidth="1"/>
    <col min="7466" max="7466" width="32.625" style="60" customWidth="1"/>
    <col min="7467" max="7467" width="17.25" style="60" customWidth="1"/>
    <col min="7468" max="7468" width="13.5" style="60" customWidth="1"/>
    <col min="7469" max="7469" width="13.875" style="60" customWidth="1"/>
    <col min="7470" max="7471" width="17.25" style="60" customWidth="1"/>
    <col min="7472" max="7472" width="32.625" style="60" customWidth="1"/>
    <col min="7473" max="7656" width="7.875" style="60" customWidth="1"/>
    <col min="7657" max="7681" width="9" style="60"/>
    <col min="7682" max="7683" width="0" style="60" hidden="1" customWidth="1"/>
    <col min="7684" max="7685" width="20.625" style="60" customWidth="1"/>
    <col min="7686" max="7686" width="16.5" style="60" customWidth="1"/>
    <col min="7687" max="7687" width="16.25" style="60" customWidth="1"/>
    <col min="7688" max="7688" width="18.75" style="60" customWidth="1"/>
    <col min="7689" max="7689" width="16.5" style="60" customWidth="1"/>
    <col min="7690" max="7690" width="18.75" style="60" customWidth="1"/>
    <col min="7691" max="7691" width="17.125" style="60" customWidth="1"/>
    <col min="7692" max="7692" width="13.875" style="60" customWidth="1"/>
    <col min="7693" max="7693" width="13.125" style="60" customWidth="1"/>
    <col min="7694" max="7694" width="16.125" style="60" customWidth="1"/>
    <col min="7695" max="7695" width="17.375" style="60" customWidth="1"/>
    <col min="7696" max="7696" width="22.5" style="60" customWidth="1"/>
    <col min="7697" max="7697" width="20.625" style="60" customWidth="1"/>
    <col min="7698" max="7698" width="14.125" style="60" customWidth="1"/>
    <col min="7699" max="7699" width="37.875" style="60" bestFit="1" customWidth="1"/>
    <col min="7700" max="7702" width="25.25" style="60" customWidth="1"/>
    <col min="7703" max="7703" width="32.125" style="60" customWidth="1"/>
    <col min="7704" max="7704" width="20.625" style="60" customWidth="1"/>
    <col min="7705" max="7705" width="20.375" style="60" customWidth="1"/>
    <col min="7706" max="7706" width="21.125" style="60" customWidth="1"/>
    <col min="7707" max="7707" width="18.125" style="60" bestFit="1" customWidth="1"/>
    <col min="7708" max="7708" width="17.75" style="60" bestFit="1" customWidth="1"/>
    <col min="7709" max="7709" width="25" style="60" customWidth="1"/>
    <col min="7710" max="7710" width="11.25" style="60" customWidth="1"/>
    <col min="7711" max="7711" width="9.625" style="60" customWidth="1"/>
    <col min="7712" max="7712" width="19.625" style="60" customWidth="1"/>
    <col min="7713" max="7713" width="16" style="60" customWidth="1"/>
    <col min="7714" max="7714" width="19" style="60" customWidth="1"/>
    <col min="7715" max="7715" width="12.75" style="60" customWidth="1"/>
    <col min="7716" max="7716" width="20.75" style="60" customWidth="1"/>
    <col min="7717" max="7717" width="12.75" style="60" customWidth="1"/>
    <col min="7718" max="7718" width="16.75" style="60" customWidth="1"/>
    <col min="7719" max="7719" width="31.25" style="60" customWidth="1"/>
    <col min="7720" max="7720" width="20.25" style="60" customWidth="1"/>
    <col min="7721" max="7721" width="17.75" style="60" customWidth="1"/>
    <col min="7722" max="7722" width="32.625" style="60" customWidth="1"/>
    <col min="7723" max="7723" width="17.25" style="60" customWidth="1"/>
    <col min="7724" max="7724" width="13.5" style="60" customWidth="1"/>
    <col min="7725" max="7725" width="13.875" style="60" customWidth="1"/>
    <col min="7726" max="7727" width="17.25" style="60" customWidth="1"/>
    <col min="7728" max="7728" width="32.625" style="60" customWidth="1"/>
    <col min="7729" max="7912" width="7.875" style="60" customWidth="1"/>
    <col min="7913" max="7937" width="9" style="60"/>
    <col min="7938" max="7939" width="0" style="60" hidden="1" customWidth="1"/>
    <col min="7940" max="7941" width="20.625" style="60" customWidth="1"/>
    <col min="7942" max="7942" width="16.5" style="60" customWidth="1"/>
    <col min="7943" max="7943" width="16.25" style="60" customWidth="1"/>
    <col min="7944" max="7944" width="18.75" style="60" customWidth="1"/>
    <col min="7945" max="7945" width="16.5" style="60" customWidth="1"/>
    <col min="7946" max="7946" width="18.75" style="60" customWidth="1"/>
    <col min="7947" max="7947" width="17.125" style="60" customWidth="1"/>
    <col min="7948" max="7948" width="13.875" style="60" customWidth="1"/>
    <col min="7949" max="7949" width="13.125" style="60" customWidth="1"/>
    <col min="7950" max="7950" width="16.125" style="60" customWidth="1"/>
    <col min="7951" max="7951" width="17.375" style="60" customWidth="1"/>
    <col min="7952" max="7952" width="22.5" style="60" customWidth="1"/>
    <col min="7953" max="7953" width="20.625" style="60" customWidth="1"/>
    <col min="7954" max="7954" width="14.125" style="60" customWidth="1"/>
    <col min="7955" max="7955" width="37.875" style="60" bestFit="1" customWidth="1"/>
    <col min="7956" max="7958" width="25.25" style="60" customWidth="1"/>
    <col min="7959" max="7959" width="32.125" style="60" customWidth="1"/>
    <col min="7960" max="7960" width="20.625" style="60" customWidth="1"/>
    <col min="7961" max="7961" width="20.375" style="60" customWidth="1"/>
    <col min="7962" max="7962" width="21.125" style="60" customWidth="1"/>
    <col min="7963" max="7963" width="18.125" style="60" bestFit="1" customWidth="1"/>
    <col min="7964" max="7964" width="17.75" style="60" bestFit="1" customWidth="1"/>
    <col min="7965" max="7965" width="25" style="60" customWidth="1"/>
    <col min="7966" max="7966" width="11.25" style="60" customWidth="1"/>
    <col min="7967" max="7967" width="9.625" style="60" customWidth="1"/>
    <col min="7968" max="7968" width="19.625" style="60" customWidth="1"/>
    <col min="7969" max="7969" width="16" style="60" customWidth="1"/>
    <col min="7970" max="7970" width="19" style="60" customWidth="1"/>
    <col min="7971" max="7971" width="12.75" style="60" customWidth="1"/>
    <col min="7972" max="7972" width="20.75" style="60" customWidth="1"/>
    <col min="7973" max="7973" width="12.75" style="60" customWidth="1"/>
    <col min="7974" max="7974" width="16.75" style="60" customWidth="1"/>
    <col min="7975" max="7975" width="31.25" style="60" customWidth="1"/>
    <col min="7976" max="7976" width="20.25" style="60" customWidth="1"/>
    <col min="7977" max="7977" width="17.75" style="60" customWidth="1"/>
    <col min="7978" max="7978" width="32.625" style="60" customWidth="1"/>
    <col min="7979" max="7979" width="17.25" style="60" customWidth="1"/>
    <col min="7980" max="7980" width="13.5" style="60" customWidth="1"/>
    <col min="7981" max="7981" width="13.875" style="60" customWidth="1"/>
    <col min="7982" max="7983" width="17.25" style="60" customWidth="1"/>
    <col min="7984" max="7984" width="32.625" style="60" customWidth="1"/>
    <col min="7985" max="8168" width="7.875" style="60" customWidth="1"/>
    <col min="8169" max="8193" width="9" style="60"/>
    <col min="8194" max="8195" width="0" style="60" hidden="1" customWidth="1"/>
    <col min="8196" max="8197" width="20.625" style="60" customWidth="1"/>
    <col min="8198" max="8198" width="16.5" style="60" customWidth="1"/>
    <col min="8199" max="8199" width="16.25" style="60" customWidth="1"/>
    <col min="8200" max="8200" width="18.75" style="60" customWidth="1"/>
    <col min="8201" max="8201" width="16.5" style="60" customWidth="1"/>
    <col min="8202" max="8202" width="18.75" style="60" customWidth="1"/>
    <col min="8203" max="8203" width="17.125" style="60" customWidth="1"/>
    <col min="8204" max="8204" width="13.875" style="60" customWidth="1"/>
    <col min="8205" max="8205" width="13.125" style="60" customWidth="1"/>
    <col min="8206" max="8206" width="16.125" style="60" customWidth="1"/>
    <col min="8207" max="8207" width="17.375" style="60" customWidth="1"/>
    <col min="8208" max="8208" width="22.5" style="60" customWidth="1"/>
    <col min="8209" max="8209" width="20.625" style="60" customWidth="1"/>
    <col min="8210" max="8210" width="14.125" style="60" customWidth="1"/>
    <col min="8211" max="8211" width="37.875" style="60" bestFit="1" customWidth="1"/>
    <col min="8212" max="8214" width="25.25" style="60" customWidth="1"/>
    <col min="8215" max="8215" width="32.125" style="60" customWidth="1"/>
    <col min="8216" max="8216" width="20.625" style="60" customWidth="1"/>
    <col min="8217" max="8217" width="20.375" style="60" customWidth="1"/>
    <col min="8218" max="8218" width="21.125" style="60" customWidth="1"/>
    <col min="8219" max="8219" width="18.125" style="60" bestFit="1" customWidth="1"/>
    <col min="8220" max="8220" width="17.75" style="60" bestFit="1" customWidth="1"/>
    <col min="8221" max="8221" width="25" style="60" customWidth="1"/>
    <col min="8222" max="8222" width="11.25" style="60" customWidth="1"/>
    <col min="8223" max="8223" width="9.625" style="60" customWidth="1"/>
    <col min="8224" max="8224" width="19.625" style="60" customWidth="1"/>
    <col min="8225" max="8225" width="16" style="60" customWidth="1"/>
    <col min="8226" max="8226" width="19" style="60" customWidth="1"/>
    <col min="8227" max="8227" width="12.75" style="60" customWidth="1"/>
    <col min="8228" max="8228" width="20.75" style="60" customWidth="1"/>
    <col min="8229" max="8229" width="12.75" style="60" customWidth="1"/>
    <col min="8230" max="8230" width="16.75" style="60" customWidth="1"/>
    <col min="8231" max="8231" width="31.25" style="60" customWidth="1"/>
    <col min="8232" max="8232" width="20.25" style="60" customWidth="1"/>
    <col min="8233" max="8233" width="17.75" style="60" customWidth="1"/>
    <col min="8234" max="8234" width="32.625" style="60" customWidth="1"/>
    <col min="8235" max="8235" width="17.25" style="60" customWidth="1"/>
    <col min="8236" max="8236" width="13.5" style="60" customWidth="1"/>
    <col min="8237" max="8237" width="13.875" style="60" customWidth="1"/>
    <col min="8238" max="8239" width="17.25" style="60" customWidth="1"/>
    <col min="8240" max="8240" width="32.625" style="60" customWidth="1"/>
    <col min="8241" max="8424" width="7.875" style="60" customWidth="1"/>
    <col min="8425" max="8449" width="9" style="60"/>
    <col min="8450" max="8451" width="0" style="60" hidden="1" customWidth="1"/>
    <col min="8452" max="8453" width="20.625" style="60" customWidth="1"/>
    <col min="8454" max="8454" width="16.5" style="60" customWidth="1"/>
    <col min="8455" max="8455" width="16.25" style="60" customWidth="1"/>
    <col min="8456" max="8456" width="18.75" style="60" customWidth="1"/>
    <col min="8457" max="8457" width="16.5" style="60" customWidth="1"/>
    <col min="8458" max="8458" width="18.75" style="60" customWidth="1"/>
    <col min="8459" max="8459" width="17.125" style="60" customWidth="1"/>
    <col min="8460" max="8460" width="13.875" style="60" customWidth="1"/>
    <col min="8461" max="8461" width="13.125" style="60" customWidth="1"/>
    <col min="8462" max="8462" width="16.125" style="60" customWidth="1"/>
    <col min="8463" max="8463" width="17.375" style="60" customWidth="1"/>
    <col min="8464" max="8464" width="22.5" style="60" customWidth="1"/>
    <col min="8465" max="8465" width="20.625" style="60" customWidth="1"/>
    <col min="8466" max="8466" width="14.125" style="60" customWidth="1"/>
    <col min="8467" max="8467" width="37.875" style="60" bestFit="1" customWidth="1"/>
    <col min="8468" max="8470" width="25.25" style="60" customWidth="1"/>
    <col min="8471" max="8471" width="32.125" style="60" customWidth="1"/>
    <col min="8472" max="8472" width="20.625" style="60" customWidth="1"/>
    <col min="8473" max="8473" width="20.375" style="60" customWidth="1"/>
    <col min="8474" max="8474" width="21.125" style="60" customWidth="1"/>
    <col min="8475" max="8475" width="18.125" style="60" bestFit="1" customWidth="1"/>
    <col min="8476" max="8476" width="17.75" style="60" bestFit="1" customWidth="1"/>
    <col min="8477" max="8477" width="25" style="60" customWidth="1"/>
    <col min="8478" max="8478" width="11.25" style="60" customWidth="1"/>
    <col min="8479" max="8479" width="9.625" style="60" customWidth="1"/>
    <col min="8480" max="8480" width="19.625" style="60" customWidth="1"/>
    <col min="8481" max="8481" width="16" style="60" customWidth="1"/>
    <col min="8482" max="8482" width="19" style="60" customWidth="1"/>
    <col min="8483" max="8483" width="12.75" style="60" customWidth="1"/>
    <col min="8484" max="8484" width="20.75" style="60" customWidth="1"/>
    <col min="8485" max="8485" width="12.75" style="60" customWidth="1"/>
    <col min="8486" max="8486" width="16.75" style="60" customWidth="1"/>
    <col min="8487" max="8487" width="31.25" style="60" customWidth="1"/>
    <col min="8488" max="8488" width="20.25" style="60" customWidth="1"/>
    <col min="8489" max="8489" width="17.75" style="60" customWidth="1"/>
    <col min="8490" max="8490" width="32.625" style="60" customWidth="1"/>
    <col min="8491" max="8491" width="17.25" style="60" customWidth="1"/>
    <col min="8492" max="8492" width="13.5" style="60" customWidth="1"/>
    <col min="8493" max="8493" width="13.875" style="60" customWidth="1"/>
    <col min="8494" max="8495" width="17.25" style="60" customWidth="1"/>
    <col min="8496" max="8496" width="32.625" style="60" customWidth="1"/>
    <col min="8497" max="8680" width="7.875" style="60" customWidth="1"/>
    <col min="8681" max="8705" width="9" style="60"/>
    <col min="8706" max="8707" width="0" style="60" hidden="1" customWidth="1"/>
    <col min="8708" max="8709" width="20.625" style="60" customWidth="1"/>
    <col min="8710" max="8710" width="16.5" style="60" customWidth="1"/>
    <col min="8711" max="8711" width="16.25" style="60" customWidth="1"/>
    <col min="8712" max="8712" width="18.75" style="60" customWidth="1"/>
    <col min="8713" max="8713" width="16.5" style="60" customWidth="1"/>
    <col min="8714" max="8714" width="18.75" style="60" customWidth="1"/>
    <col min="8715" max="8715" width="17.125" style="60" customWidth="1"/>
    <col min="8716" max="8716" width="13.875" style="60" customWidth="1"/>
    <col min="8717" max="8717" width="13.125" style="60" customWidth="1"/>
    <col min="8718" max="8718" width="16.125" style="60" customWidth="1"/>
    <col min="8719" max="8719" width="17.375" style="60" customWidth="1"/>
    <col min="8720" max="8720" width="22.5" style="60" customWidth="1"/>
    <col min="8721" max="8721" width="20.625" style="60" customWidth="1"/>
    <col min="8722" max="8722" width="14.125" style="60" customWidth="1"/>
    <col min="8723" max="8723" width="37.875" style="60" bestFit="1" customWidth="1"/>
    <col min="8724" max="8726" width="25.25" style="60" customWidth="1"/>
    <col min="8727" max="8727" width="32.125" style="60" customWidth="1"/>
    <col min="8728" max="8728" width="20.625" style="60" customWidth="1"/>
    <col min="8729" max="8729" width="20.375" style="60" customWidth="1"/>
    <col min="8730" max="8730" width="21.125" style="60" customWidth="1"/>
    <col min="8731" max="8731" width="18.125" style="60" bestFit="1" customWidth="1"/>
    <col min="8732" max="8732" width="17.75" style="60" bestFit="1" customWidth="1"/>
    <col min="8733" max="8733" width="25" style="60" customWidth="1"/>
    <col min="8734" max="8734" width="11.25" style="60" customWidth="1"/>
    <col min="8735" max="8735" width="9.625" style="60" customWidth="1"/>
    <col min="8736" max="8736" width="19.625" style="60" customWidth="1"/>
    <col min="8737" max="8737" width="16" style="60" customWidth="1"/>
    <col min="8738" max="8738" width="19" style="60" customWidth="1"/>
    <col min="8739" max="8739" width="12.75" style="60" customWidth="1"/>
    <col min="8740" max="8740" width="20.75" style="60" customWidth="1"/>
    <col min="8741" max="8741" width="12.75" style="60" customWidth="1"/>
    <col min="8742" max="8742" width="16.75" style="60" customWidth="1"/>
    <col min="8743" max="8743" width="31.25" style="60" customWidth="1"/>
    <col min="8744" max="8744" width="20.25" style="60" customWidth="1"/>
    <col min="8745" max="8745" width="17.75" style="60" customWidth="1"/>
    <col min="8746" max="8746" width="32.625" style="60" customWidth="1"/>
    <col min="8747" max="8747" width="17.25" style="60" customWidth="1"/>
    <col min="8748" max="8748" width="13.5" style="60" customWidth="1"/>
    <col min="8749" max="8749" width="13.875" style="60" customWidth="1"/>
    <col min="8750" max="8751" width="17.25" style="60" customWidth="1"/>
    <col min="8752" max="8752" width="32.625" style="60" customWidth="1"/>
    <col min="8753" max="8936" width="7.875" style="60" customWidth="1"/>
    <col min="8937" max="8961" width="9" style="60"/>
    <col min="8962" max="8963" width="0" style="60" hidden="1" customWidth="1"/>
    <col min="8964" max="8965" width="20.625" style="60" customWidth="1"/>
    <col min="8966" max="8966" width="16.5" style="60" customWidth="1"/>
    <col min="8967" max="8967" width="16.25" style="60" customWidth="1"/>
    <col min="8968" max="8968" width="18.75" style="60" customWidth="1"/>
    <col min="8969" max="8969" width="16.5" style="60" customWidth="1"/>
    <col min="8970" max="8970" width="18.75" style="60" customWidth="1"/>
    <col min="8971" max="8971" width="17.125" style="60" customWidth="1"/>
    <col min="8972" max="8972" width="13.875" style="60" customWidth="1"/>
    <col min="8973" max="8973" width="13.125" style="60" customWidth="1"/>
    <col min="8974" max="8974" width="16.125" style="60" customWidth="1"/>
    <col min="8975" max="8975" width="17.375" style="60" customWidth="1"/>
    <col min="8976" max="8976" width="22.5" style="60" customWidth="1"/>
    <col min="8977" max="8977" width="20.625" style="60" customWidth="1"/>
    <col min="8978" max="8978" width="14.125" style="60" customWidth="1"/>
    <col min="8979" max="8979" width="37.875" style="60" bestFit="1" customWidth="1"/>
    <col min="8980" max="8982" width="25.25" style="60" customWidth="1"/>
    <col min="8983" max="8983" width="32.125" style="60" customWidth="1"/>
    <col min="8984" max="8984" width="20.625" style="60" customWidth="1"/>
    <col min="8985" max="8985" width="20.375" style="60" customWidth="1"/>
    <col min="8986" max="8986" width="21.125" style="60" customWidth="1"/>
    <col min="8987" max="8987" width="18.125" style="60" bestFit="1" customWidth="1"/>
    <col min="8988" max="8988" width="17.75" style="60" bestFit="1" customWidth="1"/>
    <col min="8989" max="8989" width="25" style="60" customWidth="1"/>
    <col min="8990" max="8990" width="11.25" style="60" customWidth="1"/>
    <col min="8991" max="8991" width="9.625" style="60" customWidth="1"/>
    <col min="8992" max="8992" width="19.625" style="60" customWidth="1"/>
    <col min="8993" max="8993" width="16" style="60" customWidth="1"/>
    <col min="8994" max="8994" width="19" style="60" customWidth="1"/>
    <col min="8995" max="8995" width="12.75" style="60" customWidth="1"/>
    <col min="8996" max="8996" width="20.75" style="60" customWidth="1"/>
    <col min="8997" max="8997" width="12.75" style="60" customWidth="1"/>
    <col min="8998" max="8998" width="16.75" style="60" customWidth="1"/>
    <col min="8999" max="8999" width="31.25" style="60" customWidth="1"/>
    <col min="9000" max="9000" width="20.25" style="60" customWidth="1"/>
    <col min="9001" max="9001" width="17.75" style="60" customWidth="1"/>
    <col min="9002" max="9002" width="32.625" style="60" customWidth="1"/>
    <col min="9003" max="9003" width="17.25" style="60" customWidth="1"/>
    <col min="9004" max="9004" width="13.5" style="60" customWidth="1"/>
    <col min="9005" max="9005" width="13.875" style="60" customWidth="1"/>
    <col min="9006" max="9007" width="17.25" style="60" customWidth="1"/>
    <col min="9008" max="9008" width="32.625" style="60" customWidth="1"/>
    <col min="9009" max="9192" width="7.875" style="60" customWidth="1"/>
    <col min="9193" max="9217" width="9" style="60"/>
    <col min="9218" max="9219" width="0" style="60" hidden="1" customWidth="1"/>
    <col min="9220" max="9221" width="20.625" style="60" customWidth="1"/>
    <col min="9222" max="9222" width="16.5" style="60" customWidth="1"/>
    <col min="9223" max="9223" width="16.25" style="60" customWidth="1"/>
    <col min="9224" max="9224" width="18.75" style="60" customWidth="1"/>
    <col min="9225" max="9225" width="16.5" style="60" customWidth="1"/>
    <col min="9226" max="9226" width="18.75" style="60" customWidth="1"/>
    <col min="9227" max="9227" width="17.125" style="60" customWidth="1"/>
    <col min="9228" max="9228" width="13.875" style="60" customWidth="1"/>
    <col min="9229" max="9229" width="13.125" style="60" customWidth="1"/>
    <col min="9230" max="9230" width="16.125" style="60" customWidth="1"/>
    <col min="9231" max="9231" width="17.375" style="60" customWidth="1"/>
    <col min="9232" max="9232" width="22.5" style="60" customWidth="1"/>
    <col min="9233" max="9233" width="20.625" style="60" customWidth="1"/>
    <col min="9234" max="9234" width="14.125" style="60" customWidth="1"/>
    <col min="9235" max="9235" width="37.875" style="60" bestFit="1" customWidth="1"/>
    <col min="9236" max="9238" width="25.25" style="60" customWidth="1"/>
    <col min="9239" max="9239" width="32.125" style="60" customWidth="1"/>
    <col min="9240" max="9240" width="20.625" style="60" customWidth="1"/>
    <col min="9241" max="9241" width="20.375" style="60" customWidth="1"/>
    <col min="9242" max="9242" width="21.125" style="60" customWidth="1"/>
    <col min="9243" max="9243" width="18.125" style="60" bestFit="1" customWidth="1"/>
    <col min="9244" max="9244" width="17.75" style="60" bestFit="1" customWidth="1"/>
    <col min="9245" max="9245" width="25" style="60" customWidth="1"/>
    <col min="9246" max="9246" width="11.25" style="60" customWidth="1"/>
    <col min="9247" max="9247" width="9.625" style="60" customWidth="1"/>
    <col min="9248" max="9248" width="19.625" style="60" customWidth="1"/>
    <col min="9249" max="9249" width="16" style="60" customWidth="1"/>
    <col min="9250" max="9250" width="19" style="60" customWidth="1"/>
    <col min="9251" max="9251" width="12.75" style="60" customWidth="1"/>
    <col min="9252" max="9252" width="20.75" style="60" customWidth="1"/>
    <col min="9253" max="9253" width="12.75" style="60" customWidth="1"/>
    <col min="9254" max="9254" width="16.75" style="60" customWidth="1"/>
    <col min="9255" max="9255" width="31.25" style="60" customWidth="1"/>
    <col min="9256" max="9256" width="20.25" style="60" customWidth="1"/>
    <col min="9257" max="9257" width="17.75" style="60" customWidth="1"/>
    <col min="9258" max="9258" width="32.625" style="60" customWidth="1"/>
    <col min="9259" max="9259" width="17.25" style="60" customWidth="1"/>
    <col min="9260" max="9260" width="13.5" style="60" customWidth="1"/>
    <col min="9261" max="9261" width="13.875" style="60" customWidth="1"/>
    <col min="9262" max="9263" width="17.25" style="60" customWidth="1"/>
    <col min="9264" max="9264" width="32.625" style="60" customWidth="1"/>
    <col min="9265" max="9448" width="7.875" style="60" customWidth="1"/>
    <col min="9449" max="9473" width="9" style="60"/>
    <col min="9474" max="9475" width="0" style="60" hidden="1" customWidth="1"/>
    <col min="9476" max="9477" width="20.625" style="60" customWidth="1"/>
    <col min="9478" max="9478" width="16.5" style="60" customWidth="1"/>
    <col min="9479" max="9479" width="16.25" style="60" customWidth="1"/>
    <col min="9480" max="9480" width="18.75" style="60" customWidth="1"/>
    <col min="9481" max="9481" width="16.5" style="60" customWidth="1"/>
    <col min="9482" max="9482" width="18.75" style="60" customWidth="1"/>
    <col min="9483" max="9483" width="17.125" style="60" customWidth="1"/>
    <col min="9484" max="9484" width="13.875" style="60" customWidth="1"/>
    <col min="9485" max="9485" width="13.125" style="60" customWidth="1"/>
    <col min="9486" max="9486" width="16.125" style="60" customWidth="1"/>
    <col min="9487" max="9487" width="17.375" style="60" customWidth="1"/>
    <col min="9488" max="9488" width="22.5" style="60" customWidth="1"/>
    <col min="9489" max="9489" width="20.625" style="60" customWidth="1"/>
    <col min="9490" max="9490" width="14.125" style="60" customWidth="1"/>
    <col min="9491" max="9491" width="37.875" style="60" bestFit="1" customWidth="1"/>
    <col min="9492" max="9494" width="25.25" style="60" customWidth="1"/>
    <col min="9495" max="9495" width="32.125" style="60" customWidth="1"/>
    <col min="9496" max="9496" width="20.625" style="60" customWidth="1"/>
    <col min="9497" max="9497" width="20.375" style="60" customWidth="1"/>
    <col min="9498" max="9498" width="21.125" style="60" customWidth="1"/>
    <col min="9499" max="9499" width="18.125" style="60" bestFit="1" customWidth="1"/>
    <col min="9500" max="9500" width="17.75" style="60" bestFit="1" customWidth="1"/>
    <col min="9501" max="9501" width="25" style="60" customWidth="1"/>
    <col min="9502" max="9502" width="11.25" style="60" customWidth="1"/>
    <col min="9503" max="9503" width="9.625" style="60" customWidth="1"/>
    <col min="9504" max="9504" width="19.625" style="60" customWidth="1"/>
    <col min="9505" max="9505" width="16" style="60" customWidth="1"/>
    <col min="9506" max="9506" width="19" style="60" customWidth="1"/>
    <col min="9507" max="9507" width="12.75" style="60" customWidth="1"/>
    <col min="9508" max="9508" width="20.75" style="60" customWidth="1"/>
    <col min="9509" max="9509" width="12.75" style="60" customWidth="1"/>
    <col min="9510" max="9510" width="16.75" style="60" customWidth="1"/>
    <col min="9511" max="9511" width="31.25" style="60" customWidth="1"/>
    <col min="9512" max="9512" width="20.25" style="60" customWidth="1"/>
    <col min="9513" max="9513" width="17.75" style="60" customWidth="1"/>
    <col min="9514" max="9514" width="32.625" style="60" customWidth="1"/>
    <col min="9515" max="9515" width="17.25" style="60" customWidth="1"/>
    <col min="9516" max="9516" width="13.5" style="60" customWidth="1"/>
    <col min="9517" max="9517" width="13.875" style="60" customWidth="1"/>
    <col min="9518" max="9519" width="17.25" style="60" customWidth="1"/>
    <col min="9520" max="9520" width="32.625" style="60" customWidth="1"/>
    <col min="9521" max="9704" width="7.875" style="60" customWidth="1"/>
    <col min="9705" max="9729" width="9" style="60"/>
    <col min="9730" max="9731" width="0" style="60" hidden="1" customWidth="1"/>
    <col min="9732" max="9733" width="20.625" style="60" customWidth="1"/>
    <col min="9734" max="9734" width="16.5" style="60" customWidth="1"/>
    <col min="9735" max="9735" width="16.25" style="60" customWidth="1"/>
    <col min="9736" max="9736" width="18.75" style="60" customWidth="1"/>
    <col min="9737" max="9737" width="16.5" style="60" customWidth="1"/>
    <col min="9738" max="9738" width="18.75" style="60" customWidth="1"/>
    <col min="9739" max="9739" width="17.125" style="60" customWidth="1"/>
    <col min="9740" max="9740" width="13.875" style="60" customWidth="1"/>
    <col min="9741" max="9741" width="13.125" style="60" customWidth="1"/>
    <col min="9742" max="9742" width="16.125" style="60" customWidth="1"/>
    <col min="9743" max="9743" width="17.375" style="60" customWidth="1"/>
    <col min="9744" max="9744" width="22.5" style="60" customWidth="1"/>
    <col min="9745" max="9745" width="20.625" style="60" customWidth="1"/>
    <col min="9746" max="9746" width="14.125" style="60" customWidth="1"/>
    <col min="9747" max="9747" width="37.875" style="60" bestFit="1" customWidth="1"/>
    <col min="9748" max="9750" width="25.25" style="60" customWidth="1"/>
    <col min="9751" max="9751" width="32.125" style="60" customWidth="1"/>
    <col min="9752" max="9752" width="20.625" style="60" customWidth="1"/>
    <col min="9753" max="9753" width="20.375" style="60" customWidth="1"/>
    <col min="9754" max="9754" width="21.125" style="60" customWidth="1"/>
    <col min="9755" max="9755" width="18.125" style="60" bestFit="1" customWidth="1"/>
    <col min="9756" max="9756" width="17.75" style="60" bestFit="1" customWidth="1"/>
    <col min="9757" max="9757" width="25" style="60" customWidth="1"/>
    <col min="9758" max="9758" width="11.25" style="60" customWidth="1"/>
    <col min="9759" max="9759" width="9.625" style="60" customWidth="1"/>
    <col min="9760" max="9760" width="19.625" style="60" customWidth="1"/>
    <col min="9761" max="9761" width="16" style="60" customWidth="1"/>
    <col min="9762" max="9762" width="19" style="60" customWidth="1"/>
    <col min="9763" max="9763" width="12.75" style="60" customWidth="1"/>
    <col min="9764" max="9764" width="20.75" style="60" customWidth="1"/>
    <col min="9765" max="9765" width="12.75" style="60" customWidth="1"/>
    <col min="9766" max="9766" width="16.75" style="60" customWidth="1"/>
    <col min="9767" max="9767" width="31.25" style="60" customWidth="1"/>
    <col min="9768" max="9768" width="20.25" style="60" customWidth="1"/>
    <col min="9769" max="9769" width="17.75" style="60" customWidth="1"/>
    <col min="9770" max="9770" width="32.625" style="60" customWidth="1"/>
    <col min="9771" max="9771" width="17.25" style="60" customWidth="1"/>
    <col min="9772" max="9772" width="13.5" style="60" customWidth="1"/>
    <col min="9773" max="9773" width="13.875" style="60" customWidth="1"/>
    <col min="9774" max="9775" width="17.25" style="60" customWidth="1"/>
    <col min="9776" max="9776" width="32.625" style="60" customWidth="1"/>
    <col min="9777" max="9960" width="7.875" style="60" customWidth="1"/>
    <col min="9961" max="9985" width="9" style="60"/>
    <col min="9986" max="9987" width="0" style="60" hidden="1" customWidth="1"/>
    <col min="9988" max="9989" width="20.625" style="60" customWidth="1"/>
    <col min="9990" max="9990" width="16.5" style="60" customWidth="1"/>
    <col min="9991" max="9991" width="16.25" style="60" customWidth="1"/>
    <col min="9992" max="9992" width="18.75" style="60" customWidth="1"/>
    <col min="9993" max="9993" width="16.5" style="60" customWidth="1"/>
    <col min="9994" max="9994" width="18.75" style="60" customWidth="1"/>
    <col min="9995" max="9995" width="17.125" style="60" customWidth="1"/>
    <col min="9996" max="9996" width="13.875" style="60" customWidth="1"/>
    <col min="9997" max="9997" width="13.125" style="60" customWidth="1"/>
    <col min="9998" max="9998" width="16.125" style="60" customWidth="1"/>
    <col min="9999" max="9999" width="17.375" style="60" customWidth="1"/>
    <col min="10000" max="10000" width="22.5" style="60" customWidth="1"/>
    <col min="10001" max="10001" width="20.625" style="60" customWidth="1"/>
    <col min="10002" max="10002" width="14.125" style="60" customWidth="1"/>
    <col min="10003" max="10003" width="37.875" style="60" bestFit="1" customWidth="1"/>
    <col min="10004" max="10006" width="25.25" style="60" customWidth="1"/>
    <col min="10007" max="10007" width="32.125" style="60" customWidth="1"/>
    <col min="10008" max="10008" width="20.625" style="60" customWidth="1"/>
    <col min="10009" max="10009" width="20.375" style="60" customWidth="1"/>
    <col min="10010" max="10010" width="21.125" style="60" customWidth="1"/>
    <col min="10011" max="10011" width="18.125" style="60" bestFit="1" customWidth="1"/>
    <col min="10012" max="10012" width="17.75" style="60" bestFit="1" customWidth="1"/>
    <col min="10013" max="10013" width="25" style="60" customWidth="1"/>
    <col min="10014" max="10014" width="11.25" style="60" customWidth="1"/>
    <col min="10015" max="10015" width="9.625" style="60" customWidth="1"/>
    <col min="10016" max="10016" width="19.625" style="60" customWidth="1"/>
    <col min="10017" max="10017" width="16" style="60" customWidth="1"/>
    <col min="10018" max="10018" width="19" style="60" customWidth="1"/>
    <col min="10019" max="10019" width="12.75" style="60" customWidth="1"/>
    <col min="10020" max="10020" width="20.75" style="60" customWidth="1"/>
    <col min="10021" max="10021" width="12.75" style="60" customWidth="1"/>
    <col min="10022" max="10022" width="16.75" style="60" customWidth="1"/>
    <col min="10023" max="10023" width="31.25" style="60" customWidth="1"/>
    <col min="10024" max="10024" width="20.25" style="60" customWidth="1"/>
    <col min="10025" max="10025" width="17.75" style="60" customWidth="1"/>
    <col min="10026" max="10026" width="32.625" style="60" customWidth="1"/>
    <col min="10027" max="10027" width="17.25" style="60" customWidth="1"/>
    <col min="10028" max="10028" width="13.5" style="60" customWidth="1"/>
    <col min="10029" max="10029" width="13.875" style="60" customWidth="1"/>
    <col min="10030" max="10031" width="17.25" style="60" customWidth="1"/>
    <col min="10032" max="10032" width="32.625" style="60" customWidth="1"/>
    <col min="10033" max="10216" width="7.875" style="60" customWidth="1"/>
    <col min="10217" max="10241" width="9" style="60"/>
    <col min="10242" max="10243" width="0" style="60" hidden="1" customWidth="1"/>
    <col min="10244" max="10245" width="20.625" style="60" customWidth="1"/>
    <col min="10246" max="10246" width="16.5" style="60" customWidth="1"/>
    <col min="10247" max="10247" width="16.25" style="60" customWidth="1"/>
    <col min="10248" max="10248" width="18.75" style="60" customWidth="1"/>
    <col min="10249" max="10249" width="16.5" style="60" customWidth="1"/>
    <col min="10250" max="10250" width="18.75" style="60" customWidth="1"/>
    <col min="10251" max="10251" width="17.125" style="60" customWidth="1"/>
    <col min="10252" max="10252" width="13.875" style="60" customWidth="1"/>
    <col min="10253" max="10253" width="13.125" style="60" customWidth="1"/>
    <col min="10254" max="10254" width="16.125" style="60" customWidth="1"/>
    <col min="10255" max="10255" width="17.375" style="60" customWidth="1"/>
    <col min="10256" max="10256" width="22.5" style="60" customWidth="1"/>
    <col min="10257" max="10257" width="20.625" style="60" customWidth="1"/>
    <col min="10258" max="10258" width="14.125" style="60" customWidth="1"/>
    <col min="10259" max="10259" width="37.875" style="60" bestFit="1" customWidth="1"/>
    <col min="10260" max="10262" width="25.25" style="60" customWidth="1"/>
    <col min="10263" max="10263" width="32.125" style="60" customWidth="1"/>
    <col min="10264" max="10264" width="20.625" style="60" customWidth="1"/>
    <col min="10265" max="10265" width="20.375" style="60" customWidth="1"/>
    <col min="10266" max="10266" width="21.125" style="60" customWidth="1"/>
    <col min="10267" max="10267" width="18.125" style="60" bestFit="1" customWidth="1"/>
    <col min="10268" max="10268" width="17.75" style="60" bestFit="1" customWidth="1"/>
    <col min="10269" max="10269" width="25" style="60" customWidth="1"/>
    <col min="10270" max="10270" width="11.25" style="60" customWidth="1"/>
    <col min="10271" max="10271" width="9.625" style="60" customWidth="1"/>
    <col min="10272" max="10272" width="19.625" style="60" customWidth="1"/>
    <col min="10273" max="10273" width="16" style="60" customWidth="1"/>
    <col min="10274" max="10274" width="19" style="60" customWidth="1"/>
    <col min="10275" max="10275" width="12.75" style="60" customWidth="1"/>
    <col min="10276" max="10276" width="20.75" style="60" customWidth="1"/>
    <col min="10277" max="10277" width="12.75" style="60" customWidth="1"/>
    <col min="10278" max="10278" width="16.75" style="60" customWidth="1"/>
    <col min="10279" max="10279" width="31.25" style="60" customWidth="1"/>
    <col min="10280" max="10280" width="20.25" style="60" customWidth="1"/>
    <col min="10281" max="10281" width="17.75" style="60" customWidth="1"/>
    <col min="10282" max="10282" width="32.625" style="60" customWidth="1"/>
    <col min="10283" max="10283" width="17.25" style="60" customWidth="1"/>
    <col min="10284" max="10284" width="13.5" style="60" customWidth="1"/>
    <col min="10285" max="10285" width="13.875" style="60" customWidth="1"/>
    <col min="10286" max="10287" width="17.25" style="60" customWidth="1"/>
    <col min="10288" max="10288" width="32.625" style="60" customWidth="1"/>
    <col min="10289" max="10472" width="7.875" style="60" customWidth="1"/>
    <col min="10473" max="10497" width="9" style="60"/>
    <col min="10498" max="10499" width="0" style="60" hidden="1" customWidth="1"/>
    <col min="10500" max="10501" width="20.625" style="60" customWidth="1"/>
    <col min="10502" max="10502" width="16.5" style="60" customWidth="1"/>
    <col min="10503" max="10503" width="16.25" style="60" customWidth="1"/>
    <col min="10504" max="10504" width="18.75" style="60" customWidth="1"/>
    <col min="10505" max="10505" width="16.5" style="60" customWidth="1"/>
    <col min="10506" max="10506" width="18.75" style="60" customWidth="1"/>
    <col min="10507" max="10507" width="17.125" style="60" customWidth="1"/>
    <col min="10508" max="10508" width="13.875" style="60" customWidth="1"/>
    <col min="10509" max="10509" width="13.125" style="60" customWidth="1"/>
    <col min="10510" max="10510" width="16.125" style="60" customWidth="1"/>
    <col min="10511" max="10511" width="17.375" style="60" customWidth="1"/>
    <col min="10512" max="10512" width="22.5" style="60" customWidth="1"/>
    <col min="10513" max="10513" width="20.625" style="60" customWidth="1"/>
    <col min="10514" max="10514" width="14.125" style="60" customWidth="1"/>
    <col min="10515" max="10515" width="37.875" style="60" bestFit="1" customWidth="1"/>
    <col min="10516" max="10518" width="25.25" style="60" customWidth="1"/>
    <col min="10519" max="10519" width="32.125" style="60" customWidth="1"/>
    <col min="10520" max="10520" width="20.625" style="60" customWidth="1"/>
    <col min="10521" max="10521" width="20.375" style="60" customWidth="1"/>
    <col min="10522" max="10522" width="21.125" style="60" customWidth="1"/>
    <col min="10523" max="10523" width="18.125" style="60" bestFit="1" customWidth="1"/>
    <col min="10524" max="10524" width="17.75" style="60" bestFit="1" customWidth="1"/>
    <col min="10525" max="10525" width="25" style="60" customWidth="1"/>
    <col min="10526" max="10526" width="11.25" style="60" customWidth="1"/>
    <col min="10527" max="10527" width="9.625" style="60" customWidth="1"/>
    <col min="10528" max="10528" width="19.625" style="60" customWidth="1"/>
    <col min="10529" max="10529" width="16" style="60" customWidth="1"/>
    <col min="10530" max="10530" width="19" style="60" customWidth="1"/>
    <col min="10531" max="10531" width="12.75" style="60" customWidth="1"/>
    <col min="10532" max="10532" width="20.75" style="60" customWidth="1"/>
    <col min="10533" max="10533" width="12.75" style="60" customWidth="1"/>
    <col min="10534" max="10534" width="16.75" style="60" customWidth="1"/>
    <col min="10535" max="10535" width="31.25" style="60" customWidth="1"/>
    <col min="10536" max="10536" width="20.25" style="60" customWidth="1"/>
    <col min="10537" max="10537" width="17.75" style="60" customWidth="1"/>
    <col min="10538" max="10538" width="32.625" style="60" customWidth="1"/>
    <col min="10539" max="10539" width="17.25" style="60" customWidth="1"/>
    <col min="10540" max="10540" width="13.5" style="60" customWidth="1"/>
    <col min="10541" max="10541" width="13.875" style="60" customWidth="1"/>
    <col min="10542" max="10543" width="17.25" style="60" customWidth="1"/>
    <col min="10544" max="10544" width="32.625" style="60" customWidth="1"/>
    <col min="10545" max="10728" width="7.875" style="60" customWidth="1"/>
    <col min="10729" max="10753" width="9" style="60"/>
    <col min="10754" max="10755" width="0" style="60" hidden="1" customWidth="1"/>
    <col min="10756" max="10757" width="20.625" style="60" customWidth="1"/>
    <col min="10758" max="10758" width="16.5" style="60" customWidth="1"/>
    <col min="10759" max="10759" width="16.25" style="60" customWidth="1"/>
    <col min="10760" max="10760" width="18.75" style="60" customWidth="1"/>
    <col min="10761" max="10761" width="16.5" style="60" customWidth="1"/>
    <col min="10762" max="10762" width="18.75" style="60" customWidth="1"/>
    <col min="10763" max="10763" width="17.125" style="60" customWidth="1"/>
    <col min="10764" max="10764" width="13.875" style="60" customWidth="1"/>
    <col min="10765" max="10765" width="13.125" style="60" customWidth="1"/>
    <col min="10766" max="10766" width="16.125" style="60" customWidth="1"/>
    <col min="10767" max="10767" width="17.375" style="60" customWidth="1"/>
    <col min="10768" max="10768" width="22.5" style="60" customWidth="1"/>
    <col min="10769" max="10769" width="20.625" style="60" customWidth="1"/>
    <col min="10770" max="10770" width="14.125" style="60" customWidth="1"/>
    <col min="10771" max="10771" width="37.875" style="60" bestFit="1" customWidth="1"/>
    <col min="10772" max="10774" width="25.25" style="60" customWidth="1"/>
    <col min="10775" max="10775" width="32.125" style="60" customWidth="1"/>
    <col min="10776" max="10776" width="20.625" style="60" customWidth="1"/>
    <col min="10777" max="10777" width="20.375" style="60" customWidth="1"/>
    <col min="10778" max="10778" width="21.125" style="60" customWidth="1"/>
    <col min="10779" max="10779" width="18.125" style="60" bestFit="1" customWidth="1"/>
    <col min="10780" max="10780" width="17.75" style="60" bestFit="1" customWidth="1"/>
    <col min="10781" max="10781" width="25" style="60" customWidth="1"/>
    <col min="10782" max="10782" width="11.25" style="60" customWidth="1"/>
    <col min="10783" max="10783" width="9.625" style="60" customWidth="1"/>
    <col min="10784" max="10784" width="19.625" style="60" customWidth="1"/>
    <col min="10785" max="10785" width="16" style="60" customWidth="1"/>
    <col min="10786" max="10786" width="19" style="60" customWidth="1"/>
    <col min="10787" max="10787" width="12.75" style="60" customWidth="1"/>
    <col min="10788" max="10788" width="20.75" style="60" customWidth="1"/>
    <col min="10789" max="10789" width="12.75" style="60" customWidth="1"/>
    <col min="10790" max="10790" width="16.75" style="60" customWidth="1"/>
    <col min="10791" max="10791" width="31.25" style="60" customWidth="1"/>
    <col min="10792" max="10792" width="20.25" style="60" customWidth="1"/>
    <col min="10793" max="10793" width="17.75" style="60" customWidth="1"/>
    <col min="10794" max="10794" width="32.625" style="60" customWidth="1"/>
    <col min="10795" max="10795" width="17.25" style="60" customWidth="1"/>
    <col min="10796" max="10796" width="13.5" style="60" customWidth="1"/>
    <col min="10797" max="10797" width="13.875" style="60" customWidth="1"/>
    <col min="10798" max="10799" width="17.25" style="60" customWidth="1"/>
    <col min="10800" max="10800" width="32.625" style="60" customWidth="1"/>
    <col min="10801" max="10984" width="7.875" style="60" customWidth="1"/>
    <col min="10985" max="11009" width="9" style="60"/>
    <col min="11010" max="11011" width="0" style="60" hidden="1" customWidth="1"/>
    <col min="11012" max="11013" width="20.625" style="60" customWidth="1"/>
    <col min="11014" max="11014" width="16.5" style="60" customWidth="1"/>
    <col min="11015" max="11015" width="16.25" style="60" customWidth="1"/>
    <col min="11016" max="11016" width="18.75" style="60" customWidth="1"/>
    <col min="11017" max="11017" width="16.5" style="60" customWidth="1"/>
    <col min="11018" max="11018" width="18.75" style="60" customWidth="1"/>
    <col min="11019" max="11019" width="17.125" style="60" customWidth="1"/>
    <col min="11020" max="11020" width="13.875" style="60" customWidth="1"/>
    <col min="11021" max="11021" width="13.125" style="60" customWidth="1"/>
    <col min="11022" max="11022" width="16.125" style="60" customWidth="1"/>
    <col min="11023" max="11023" width="17.375" style="60" customWidth="1"/>
    <col min="11024" max="11024" width="22.5" style="60" customWidth="1"/>
    <col min="11025" max="11025" width="20.625" style="60" customWidth="1"/>
    <col min="11026" max="11026" width="14.125" style="60" customWidth="1"/>
    <col min="11027" max="11027" width="37.875" style="60" bestFit="1" customWidth="1"/>
    <col min="11028" max="11030" width="25.25" style="60" customWidth="1"/>
    <col min="11031" max="11031" width="32.125" style="60" customWidth="1"/>
    <col min="11032" max="11032" width="20.625" style="60" customWidth="1"/>
    <col min="11033" max="11033" width="20.375" style="60" customWidth="1"/>
    <col min="11034" max="11034" width="21.125" style="60" customWidth="1"/>
    <col min="11035" max="11035" width="18.125" style="60" bestFit="1" customWidth="1"/>
    <col min="11036" max="11036" width="17.75" style="60" bestFit="1" customWidth="1"/>
    <col min="11037" max="11037" width="25" style="60" customWidth="1"/>
    <col min="11038" max="11038" width="11.25" style="60" customWidth="1"/>
    <col min="11039" max="11039" width="9.625" style="60" customWidth="1"/>
    <col min="11040" max="11040" width="19.625" style="60" customWidth="1"/>
    <col min="11041" max="11041" width="16" style="60" customWidth="1"/>
    <col min="11042" max="11042" width="19" style="60" customWidth="1"/>
    <col min="11043" max="11043" width="12.75" style="60" customWidth="1"/>
    <col min="11044" max="11044" width="20.75" style="60" customWidth="1"/>
    <col min="11045" max="11045" width="12.75" style="60" customWidth="1"/>
    <col min="11046" max="11046" width="16.75" style="60" customWidth="1"/>
    <col min="11047" max="11047" width="31.25" style="60" customWidth="1"/>
    <col min="11048" max="11048" width="20.25" style="60" customWidth="1"/>
    <col min="11049" max="11049" width="17.75" style="60" customWidth="1"/>
    <col min="11050" max="11050" width="32.625" style="60" customWidth="1"/>
    <col min="11051" max="11051" width="17.25" style="60" customWidth="1"/>
    <col min="11052" max="11052" width="13.5" style="60" customWidth="1"/>
    <col min="11053" max="11053" width="13.875" style="60" customWidth="1"/>
    <col min="11054" max="11055" width="17.25" style="60" customWidth="1"/>
    <col min="11056" max="11056" width="32.625" style="60" customWidth="1"/>
    <col min="11057" max="11240" width="7.875" style="60" customWidth="1"/>
    <col min="11241" max="11265" width="9" style="60"/>
    <col min="11266" max="11267" width="0" style="60" hidden="1" customWidth="1"/>
    <col min="11268" max="11269" width="20.625" style="60" customWidth="1"/>
    <col min="11270" max="11270" width="16.5" style="60" customWidth="1"/>
    <col min="11271" max="11271" width="16.25" style="60" customWidth="1"/>
    <col min="11272" max="11272" width="18.75" style="60" customWidth="1"/>
    <col min="11273" max="11273" width="16.5" style="60" customWidth="1"/>
    <col min="11274" max="11274" width="18.75" style="60" customWidth="1"/>
    <col min="11275" max="11275" width="17.125" style="60" customWidth="1"/>
    <col min="11276" max="11276" width="13.875" style="60" customWidth="1"/>
    <col min="11277" max="11277" width="13.125" style="60" customWidth="1"/>
    <col min="11278" max="11278" width="16.125" style="60" customWidth="1"/>
    <col min="11279" max="11279" width="17.375" style="60" customWidth="1"/>
    <col min="11280" max="11280" width="22.5" style="60" customWidth="1"/>
    <col min="11281" max="11281" width="20.625" style="60" customWidth="1"/>
    <col min="11282" max="11282" width="14.125" style="60" customWidth="1"/>
    <col min="11283" max="11283" width="37.875" style="60" bestFit="1" customWidth="1"/>
    <col min="11284" max="11286" width="25.25" style="60" customWidth="1"/>
    <col min="11287" max="11287" width="32.125" style="60" customWidth="1"/>
    <col min="11288" max="11288" width="20.625" style="60" customWidth="1"/>
    <col min="11289" max="11289" width="20.375" style="60" customWidth="1"/>
    <col min="11290" max="11290" width="21.125" style="60" customWidth="1"/>
    <col min="11291" max="11291" width="18.125" style="60" bestFit="1" customWidth="1"/>
    <col min="11292" max="11292" width="17.75" style="60" bestFit="1" customWidth="1"/>
    <col min="11293" max="11293" width="25" style="60" customWidth="1"/>
    <col min="11294" max="11294" width="11.25" style="60" customWidth="1"/>
    <col min="11295" max="11295" width="9.625" style="60" customWidth="1"/>
    <col min="11296" max="11296" width="19.625" style="60" customWidth="1"/>
    <col min="11297" max="11297" width="16" style="60" customWidth="1"/>
    <col min="11298" max="11298" width="19" style="60" customWidth="1"/>
    <col min="11299" max="11299" width="12.75" style="60" customWidth="1"/>
    <col min="11300" max="11300" width="20.75" style="60" customWidth="1"/>
    <col min="11301" max="11301" width="12.75" style="60" customWidth="1"/>
    <col min="11302" max="11302" width="16.75" style="60" customWidth="1"/>
    <col min="11303" max="11303" width="31.25" style="60" customWidth="1"/>
    <col min="11304" max="11304" width="20.25" style="60" customWidth="1"/>
    <col min="11305" max="11305" width="17.75" style="60" customWidth="1"/>
    <col min="11306" max="11306" width="32.625" style="60" customWidth="1"/>
    <col min="11307" max="11307" width="17.25" style="60" customWidth="1"/>
    <col min="11308" max="11308" width="13.5" style="60" customWidth="1"/>
    <col min="11309" max="11309" width="13.875" style="60" customWidth="1"/>
    <col min="11310" max="11311" width="17.25" style="60" customWidth="1"/>
    <col min="11312" max="11312" width="32.625" style="60" customWidth="1"/>
    <col min="11313" max="11496" width="7.875" style="60" customWidth="1"/>
    <col min="11497" max="11521" width="9" style="60"/>
    <col min="11522" max="11523" width="0" style="60" hidden="1" customWidth="1"/>
    <col min="11524" max="11525" width="20.625" style="60" customWidth="1"/>
    <col min="11526" max="11526" width="16.5" style="60" customWidth="1"/>
    <col min="11527" max="11527" width="16.25" style="60" customWidth="1"/>
    <col min="11528" max="11528" width="18.75" style="60" customWidth="1"/>
    <col min="11529" max="11529" width="16.5" style="60" customWidth="1"/>
    <col min="11530" max="11530" width="18.75" style="60" customWidth="1"/>
    <col min="11531" max="11531" width="17.125" style="60" customWidth="1"/>
    <col min="11532" max="11532" width="13.875" style="60" customWidth="1"/>
    <col min="11533" max="11533" width="13.125" style="60" customWidth="1"/>
    <col min="11534" max="11534" width="16.125" style="60" customWidth="1"/>
    <col min="11535" max="11535" width="17.375" style="60" customWidth="1"/>
    <col min="11536" max="11536" width="22.5" style="60" customWidth="1"/>
    <col min="11537" max="11537" width="20.625" style="60" customWidth="1"/>
    <col min="11538" max="11538" width="14.125" style="60" customWidth="1"/>
    <col min="11539" max="11539" width="37.875" style="60" bestFit="1" customWidth="1"/>
    <col min="11540" max="11542" width="25.25" style="60" customWidth="1"/>
    <col min="11543" max="11543" width="32.125" style="60" customWidth="1"/>
    <col min="11544" max="11544" width="20.625" style="60" customWidth="1"/>
    <col min="11545" max="11545" width="20.375" style="60" customWidth="1"/>
    <col min="11546" max="11546" width="21.125" style="60" customWidth="1"/>
    <col min="11547" max="11547" width="18.125" style="60" bestFit="1" customWidth="1"/>
    <col min="11548" max="11548" width="17.75" style="60" bestFit="1" customWidth="1"/>
    <col min="11549" max="11549" width="25" style="60" customWidth="1"/>
    <col min="11550" max="11550" width="11.25" style="60" customWidth="1"/>
    <col min="11551" max="11551" width="9.625" style="60" customWidth="1"/>
    <col min="11552" max="11552" width="19.625" style="60" customWidth="1"/>
    <col min="11553" max="11553" width="16" style="60" customWidth="1"/>
    <col min="11554" max="11554" width="19" style="60" customWidth="1"/>
    <col min="11555" max="11555" width="12.75" style="60" customWidth="1"/>
    <col min="11556" max="11556" width="20.75" style="60" customWidth="1"/>
    <col min="11557" max="11557" width="12.75" style="60" customWidth="1"/>
    <col min="11558" max="11558" width="16.75" style="60" customWidth="1"/>
    <col min="11559" max="11559" width="31.25" style="60" customWidth="1"/>
    <col min="11560" max="11560" width="20.25" style="60" customWidth="1"/>
    <col min="11561" max="11561" width="17.75" style="60" customWidth="1"/>
    <col min="11562" max="11562" width="32.625" style="60" customWidth="1"/>
    <col min="11563" max="11563" width="17.25" style="60" customWidth="1"/>
    <col min="11564" max="11564" width="13.5" style="60" customWidth="1"/>
    <col min="11565" max="11565" width="13.875" style="60" customWidth="1"/>
    <col min="11566" max="11567" width="17.25" style="60" customWidth="1"/>
    <col min="11568" max="11568" width="32.625" style="60" customWidth="1"/>
    <col min="11569" max="11752" width="7.875" style="60" customWidth="1"/>
    <col min="11753" max="11777" width="9" style="60"/>
    <col min="11778" max="11779" width="0" style="60" hidden="1" customWidth="1"/>
    <col min="11780" max="11781" width="20.625" style="60" customWidth="1"/>
    <col min="11782" max="11782" width="16.5" style="60" customWidth="1"/>
    <col min="11783" max="11783" width="16.25" style="60" customWidth="1"/>
    <col min="11784" max="11784" width="18.75" style="60" customWidth="1"/>
    <col min="11785" max="11785" width="16.5" style="60" customWidth="1"/>
    <col min="11786" max="11786" width="18.75" style="60" customWidth="1"/>
    <col min="11787" max="11787" width="17.125" style="60" customWidth="1"/>
    <col min="11788" max="11788" width="13.875" style="60" customWidth="1"/>
    <col min="11789" max="11789" width="13.125" style="60" customWidth="1"/>
    <col min="11790" max="11790" width="16.125" style="60" customWidth="1"/>
    <col min="11791" max="11791" width="17.375" style="60" customWidth="1"/>
    <col min="11792" max="11792" width="22.5" style="60" customWidth="1"/>
    <col min="11793" max="11793" width="20.625" style="60" customWidth="1"/>
    <col min="11794" max="11794" width="14.125" style="60" customWidth="1"/>
    <col min="11795" max="11795" width="37.875" style="60" bestFit="1" customWidth="1"/>
    <col min="11796" max="11798" width="25.25" style="60" customWidth="1"/>
    <col min="11799" max="11799" width="32.125" style="60" customWidth="1"/>
    <col min="11800" max="11800" width="20.625" style="60" customWidth="1"/>
    <col min="11801" max="11801" width="20.375" style="60" customWidth="1"/>
    <col min="11802" max="11802" width="21.125" style="60" customWidth="1"/>
    <col min="11803" max="11803" width="18.125" style="60" bestFit="1" customWidth="1"/>
    <col min="11804" max="11804" width="17.75" style="60" bestFit="1" customWidth="1"/>
    <col min="11805" max="11805" width="25" style="60" customWidth="1"/>
    <col min="11806" max="11806" width="11.25" style="60" customWidth="1"/>
    <col min="11807" max="11807" width="9.625" style="60" customWidth="1"/>
    <col min="11808" max="11808" width="19.625" style="60" customWidth="1"/>
    <col min="11809" max="11809" width="16" style="60" customWidth="1"/>
    <col min="11810" max="11810" width="19" style="60" customWidth="1"/>
    <col min="11811" max="11811" width="12.75" style="60" customWidth="1"/>
    <col min="11812" max="11812" width="20.75" style="60" customWidth="1"/>
    <col min="11813" max="11813" width="12.75" style="60" customWidth="1"/>
    <col min="11814" max="11814" width="16.75" style="60" customWidth="1"/>
    <col min="11815" max="11815" width="31.25" style="60" customWidth="1"/>
    <col min="11816" max="11816" width="20.25" style="60" customWidth="1"/>
    <col min="11817" max="11817" width="17.75" style="60" customWidth="1"/>
    <col min="11818" max="11818" width="32.625" style="60" customWidth="1"/>
    <col min="11819" max="11819" width="17.25" style="60" customWidth="1"/>
    <col min="11820" max="11820" width="13.5" style="60" customWidth="1"/>
    <col min="11821" max="11821" width="13.875" style="60" customWidth="1"/>
    <col min="11822" max="11823" width="17.25" style="60" customWidth="1"/>
    <col min="11824" max="11824" width="32.625" style="60" customWidth="1"/>
    <col min="11825" max="12008" width="7.875" style="60" customWidth="1"/>
    <col min="12009" max="12033" width="9" style="60"/>
    <col min="12034" max="12035" width="0" style="60" hidden="1" customWidth="1"/>
    <col min="12036" max="12037" width="20.625" style="60" customWidth="1"/>
    <col min="12038" max="12038" width="16.5" style="60" customWidth="1"/>
    <col min="12039" max="12039" width="16.25" style="60" customWidth="1"/>
    <col min="12040" max="12040" width="18.75" style="60" customWidth="1"/>
    <col min="12041" max="12041" width="16.5" style="60" customWidth="1"/>
    <col min="12042" max="12042" width="18.75" style="60" customWidth="1"/>
    <col min="12043" max="12043" width="17.125" style="60" customWidth="1"/>
    <col min="12044" max="12044" width="13.875" style="60" customWidth="1"/>
    <col min="12045" max="12045" width="13.125" style="60" customWidth="1"/>
    <col min="12046" max="12046" width="16.125" style="60" customWidth="1"/>
    <col min="12047" max="12047" width="17.375" style="60" customWidth="1"/>
    <col min="12048" max="12048" width="22.5" style="60" customWidth="1"/>
    <col min="12049" max="12049" width="20.625" style="60" customWidth="1"/>
    <col min="12050" max="12050" width="14.125" style="60" customWidth="1"/>
    <col min="12051" max="12051" width="37.875" style="60" bestFit="1" customWidth="1"/>
    <col min="12052" max="12054" width="25.25" style="60" customWidth="1"/>
    <col min="12055" max="12055" width="32.125" style="60" customWidth="1"/>
    <col min="12056" max="12056" width="20.625" style="60" customWidth="1"/>
    <col min="12057" max="12057" width="20.375" style="60" customWidth="1"/>
    <col min="12058" max="12058" width="21.125" style="60" customWidth="1"/>
    <col min="12059" max="12059" width="18.125" style="60" bestFit="1" customWidth="1"/>
    <col min="12060" max="12060" width="17.75" style="60" bestFit="1" customWidth="1"/>
    <col min="12061" max="12061" width="25" style="60" customWidth="1"/>
    <col min="12062" max="12062" width="11.25" style="60" customWidth="1"/>
    <col min="12063" max="12063" width="9.625" style="60" customWidth="1"/>
    <col min="12064" max="12064" width="19.625" style="60" customWidth="1"/>
    <col min="12065" max="12065" width="16" style="60" customWidth="1"/>
    <col min="12066" max="12066" width="19" style="60" customWidth="1"/>
    <col min="12067" max="12067" width="12.75" style="60" customWidth="1"/>
    <col min="12068" max="12068" width="20.75" style="60" customWidth="1"/>
    <col min="12069" max="12069" width="12.75" style="60" customWidth="1"/>
    <col min="12070" max="12070" width="16.75" style="60" customWidth="1"/>
    <col min="12071" max="12071" width="31.25" style="60" customWidth="1"/>
    <col min="12072" max="12072" width="20.25" style="60" customWidth="1"/>
    <col min="12073" max="12073" width="17.75" style="60" customWidth="1"/>
    <col min="12074" max="12074" width="32.625" style="60" customWidth="1"/>
    <col min="12075" max="12075" width="17.25" style="60" customWidth="1"/>
    <col min="12076" max="12076" width="13.5" style="60" customWidth="1"/>
    <col min="12077" max="12077" width="13.875" style="60" customWidth="1"/>
    <col min="12078" max="12079" width="17.25" style="60" customWidth="1"/>
    <col min="12080" max="12080" width="32.625" style="60" customWidth="1"/>
    <col min="12081" max="12264" width="7.875" style="60" customWidth="1"/>
    <col min="12265" max="12289" width="9" style="60"/>
    <col min="12290" max="12291" width="0" style="60" hidden="1" customWidth="1"/>
    <col min="12292" max="12293" width="20.625" style="60" customWidth="1"/>
    <col min="12294" max="12294" width="16.5" style="60" customWidth="1"/>
    <col min="12295" max="12295" width="16.25" style="60" customWidth="1"/>
    <col min="12296" max="12296" width="18.75" style="60" customWidth="1"/>
    <col min="12297" max="12297" width="16.5" style="60" customWidth="1"/>
    <col min="12298" max="12298" width="18.75" style="60" customWidth="1"/>
    <col min="12299" max="12299" width="17.125" style="60" customWidth="1"/>
    <col min="12300" max="12300" width="13.875" style="60" customWidth="1"/>
    <col min="12301" max="12301" width="13.125" style="60" customWidth="1"/>
    <col min="12302" max="12302" width="16.125" style="60" customWidth="1"/>
    <col min="12303" max="12303" width="17.375" style="60" customWidth="1"/>
    <col min="12304" max="12304" width="22.5" style="60" customWidth="1"/>
    <col min="12305" max="12305" width="20.625" style="60" customWidth="1"/>
    <col min="12306" max="12306" width="14.125" style="60" customWidth="1"/>
    <col min="12307" max="12307" width="37.875" style="60" bestFit="1" customWidth="1"/>
    <col min="12308" max="12310" width="25.25" style="60" customWidth="1"/>
    <col min="12311" max="12311" width="32.125" style="60" customWidth="1"/>
    <col min="12312" max="12312" width="20.625" style="60" customWidth="1"/>
    <col min="12313" max="12313" width="20.375" style="60" customWidth="1"/>
    <col min="12314" max="12314" width="21.125" style="60" customWidth="1"/>
    <col min="12315" max="12315" width="18.125" style="60" bestFit="1" customWidth="1"/>
    <col min="12316" max="12316" width="17.75" style="60" bestFit="1" customWidth="1"/>
    <col min="12317" max="12317" width="25" style="60" customWidth="1"/>
    <col min="12318" max="12318" width="11.25" style="60" customWidth="1"/>
    <col min="12319" max="12319" width="9.625" style="60" customWidth="1"/>
    <col min="12320" max="12320" width="19.625" style="60" customWidth="1"/>
    <col min="12321" max="12321" width="16" style="60" customWidth="1"/>
    <col min="12322" max="12322" width="19" style="60" customWidth="1"/>
    <col min="12323" max="12323" width="12.75" style="60" customWidth="1"/>
    <col min="12324" max="12324" width="20.75" style="60" customWidth="1"/>
    <col min="12325" max="12325" width="12.75" style="60" customWidth="1"/>
    <col min="12326" max="12326" width="16.75" style="60" customWidth="1"/>
    <col min="12327" max="12327" width="31.25" style="60" customWidth="1"/>
    <col min="12328" max="12328" width="20.25" style="60" customWidth="1"/>
    <col min="12329" max="12329" width="17.75" style="60" customWidth="1"/>
    <col min="12330" max="12330" width="32.625" style="60" customWidth="1"/>
    <col min="12331" max="12331" width="17.25" style="60" customWidth="1"/>
    <col min="12332" max="12332" width="13.5" style="60" customWidth="1"/>
    <col min="12333" max="12333" width="13.875" style="60" customWidth="1"/>
    <col min="12334" max="12335" width="17.25" style="60" customWidth="1"/>
    <col min="12336" max="12336" width="32.625" style="60" customWidth="1"/>
    <col min="12337" max="12520" width="7.875" style="60" customWidth="1"/>
    <col min="12521" max="12545" width="9" style="60"/>
    <col min="12546" max="12547" width="0" style="60" hidden="1" customWidth="1"/>
    <col min="12548" max="12549" width="20.625" style="60" customWidth="1"/>
    <col min="12550" max="12550" width="16.5" style="60" customWidth="1"/>
    <col min="12551" max="12551" width="16.25" style="60" customWidth="1"/>
    <col min="12552" max="12552" width="18.75" style="60" customWidth="1"/>
    <col min="12553" max="12553" width="16.5" style="60" customWidth="1"/>
    <col min="12554" max="12554" width="18.75" style="60" customWidth="1"/>
    <col min="12555" max="12555" width="17.125" style="60" customWidth="1"/>
    <col min="12556" max="12556" width="13.875" style="60" customWidth="1"/>
    <col min="12557" max="12557" width="13.125" style="60" customWidth="1"/>
    <col min="12558" max="12558" width="16.125" style="60" customWidth="1"/>
    <col min="12559" max="12559" width="17.375" style="60" customWidth="1"/>
    <col min="12560" max="12560" width="22.5" style="60" customWidth="1"/>
    <col min="12561" max="12561" width="20.625" style="60" customWidth="1"/>
    <col min="12562" max="12562" width="14.125" style="60" customWidth="1"/>
    <col min="12563" max="12563" width="37.875" style="60" bestFit="1" customWidth="1"/>
    <col min="12564" max="12566" width="25.25" style="60" customWidth="1"/>
    <col min="12567" max="12567" width="32.125" style="60" customWidth="1"/>
    <col min="12568" max="12568" width="20.625" style="60" customWidth="1"/>
    <col min="12569" max="12569" width="20.375" style="60" customWidth="1"/>
    <col min="12570" max="12570" width="21.125" style="60" customWidth="1"/>
    <col min="12571" max="12571" width="18.125" style="60" bestFit="1" customWidth="1"/>
    <col min="12572" max="12572" width="17.75" style="60" bestFit="1" customWidth="1"/>
    <col min="12573" max="12573" width="25" style="60" customWidth="1"/>
    <col min="12574" max="12574" width="11.25" style="60" customWidth="1"/>
    <col min="12575" max="12575" width="9.625" style="60" customWidth="1"/>
    <col min="12576" max="12576" width="19.625" style="60" customWidth="1"/>
    <col min="12577" max="12577" width="16" style="60" customWidth="1"/>
    <col min="12578" max="12578" width="19" style="60" customWidth="1"/>
    <col min="12579" max="12579" width="12.75" style="60" customWidth="1"/>
    <col min="12580" max="12580" width="20.75" style="60" customWidth="1"/>
    <col min="12581" max="12581" width="12.75" style="60" customWidth="1"/>
    <col min="12582" max="12582" width="16.75" style="60" customWidth="1"/>
    <col min="12583" max="12583" width="31.25" style="60" customWidth="1"/>
    <col min="12584" max="12584" width="20.25" style="60" customWidth="1"/>
    <col min="12585" max="12585" width="17.75" style="60" customWidth="1"/>
    <col min="12586" max="12586" width="32.625" style="60" customWidth="1"/>
    <col min="12587" max="12587" width="17.25" style="60" customWidth="1"/>
    <col min="12588" max="12588" width="13.5" style="60" customWidth="1"/>
    <col min="12589" max="12589" width="13.875" style="60" customWidth="1"/>
    <col min="12590" max="12591" width="17.25" style="60" customWidth="1"/>
    <col min="12592" max="12592" width="32.625" style="60" customWidth="1"/>
    <col min="12593" max="12776" width="7.875" style="60" customWidth="1"/>
    <col min="12777" max="12801" width="9" style="60"/>
    <col min="12802" max="12803" width="0" style="60" hidden="1" customWidth="1"/>
    <col min="12804" max="12805" width="20.625" style="60" customWidth="1"/>
    <col min="12806" max="12806" width="16.5" style="60" customWidth="1"/>
    <col min="12807" max="12807" width="16.25" style="60" customWidth="1"/>
    <col min="12808" max="12808" width="18.75" style="60" customWidth="1"/>
    <col min="12809" max="12809" width="16.5" style="60" customWidth="1"/>
    <col min="12810" max="12810" width="18.75" style="60" customWidth="1"/>
    <col min="12811" max="12811" width="17.125" style="60" customWidth="1"/>
    <col min="12812" max="12812" width="13.875" style="60" customWidth="1"/>
    <col min="12813" max="12813" width="13.125" style="60" customWidth="1"/>
    <col min="12814" max="12814" width="16.125" style="60" customWidth="1"/>
    <col min="12815" max="12815" width="17.375" style="60" customWidth="1"/>
    <col min="12816" max="12816" width="22.5" style="60" customWidth="1"/>
    <col min="12817" max="12817" width="20.625" style="60" customWidth="1"/>
    <col min="12818" max="12818" width="14.125" style="60" customWidth="1"/>
    <col min="12819" max="12819" width="37.875" style="60" bestFit="1" customWidth="1"/>
    <col min="12820" max="12822" width="25.25" style="60" customWidth="1"/>
    <col min="12823" max="12823" width="32.125" style="60" customWidth="1"/>
    <col min="12824" max="12824" width="20.625" style="60" customWidth="1"/>
    <col min="12825" max="12825" width="20.375" style="60" customWidth="1"/>
    <col min="12826" max="12826" width="21.125" style="60" customWidth="1"/>
    <col min="12827" max="12827" width="18.125" style="60" bestFit="1" customWidth="1"/>
    <col min="12828" max="12828" width="17.75" style="60" bestFit="1" customWidth="1"/>
    <col min="12829" max="12829" width="25" style="60" customWidth="1"/>
    <col min="12830" max="12830" width="11.25" style="60" customWidth="1"/>
    <col min="12831" max="12831" width="9.625" style="60" customWidth="1"/>
    <col min="12832" max="12832" width="19.625" style="60" customWidth="1"/>
    <col min="12833" max="12833" width="16" style="60" customWidth="1"/>
    <col min="12834" max="12834" width="19" style="60" customWidth="1"/>
    <col min="12835" max="12835" width="12.75" style="60" customWidth="1"/>
    <col min="12836" max="12836" width="20.75" style="60" customWidth="1"/>
    <col min="12837" max="12837" width="12.75" style="60" customWidth="1"/>
    <col min="12838" max="12838" width="16.75" style="60" customWidth="1"/>
    <col min="12839" max="12839" width="31.25" style="60" customWidth="1"/>
    <col min="12840" max="12840" width="20.25" style="60" customWidth="1"/>
    <col min="12841" max="12841" width="17.75" style="60" customWidth="1"/>
    <col min="12842" max="12842" width="32.625" style="60" customWidth="1"/>
    <col min="12843" max="12843" width="17.25" style="60" customWidth="1"/>
    <col min="12844" max="12844" width="13.5" style="60" customWidth="1"/>
    <col min="12845" max="12845" width="13.875" style="60" customWidth="1"/>
    <col min="12846" max="12847" width="17.25" style="60" customWidth="1"/>
    <col min="12848" max="12848" width="32.625" style="60" customWidth="1"/>
    <col min="12849" max="13032" width="7.875" style="60" customWidth="1"/>
    <col min="13033" max="13057" width="9" style="60"/>
    <col min="13058" max="13059" width="0" style="60" hidden="1" customWidth="1"/>
    <col min="13060" max="13061" width="20.625" style="60" customWidth="1"/>
    <col min="13062" max="13062" width="16.5" style="60" customWidth="1"/>
    <col min="13063" max="13063" width="16.25" style="60" customWidth="1"/>
    <col min="13064" max="13064" width="18.75" style="60" customWidth="1"/>
    <col min="13065" max="13065" width="16.5" style="60" customWidth="1"/>
    <col min="13066" max="13066" width="18.75" style="60" customWidth="1"/>
    <col min="13067" max="13067" width="17.125" style="60" customWidth="1"/>
    <col min="13068" max="13068" width="13.875" style="60" customWidth="1"/>
    <col min="13069" max="13069" width="13.125" style="60" customWidth="1"/>
    <col min="13070" max="13070" width="16.125" style="60" customWidth="1"/>
    <col min="13071" max="13071" width="17.375" style="60" customWidth="1"/>
    <col min="13072" max="13072" width="22.5" style="60" customWidth="1"/>
    <col min="13073" max="13073" width="20.625" style="60" customWidth="1"/>
    <col min="13074" max="13074" width="14.125" style="60" customWidth="1"/>
    <col min="13075" max="13075" width="37.875" style="60" bestFit="1" customWidth="1"/>
    <col min="13076" max="13078" width="25.25" style="60" customWidth="1"/>
    <col min="13079" max="13079" width="32.125" style="60" customWidth="1"/>
    <col min="13080" max="13080" width="20.625" style="60" customWidth="1"/>
    <col min="13081" max="13081" width="20.375" style="60" customWidth="1"/>
    <col min="13082" max="13082" width="21.125" style="60" customWidth="1"/>
    <col min="13083" max="13083" width="18.125" style="60" bestFit="1" customWidth="1"/>
    <col min="13084" max="13084" width="17.75" style="60" bestFit="1" customWidth="1"/>
    <col min="13085" max="13085" width="25" style="60" customWidth="1"/>
    <col min="13086" max="13086" width="11.25" style="60" customWidth="1"/>
    <col min="13087" max="13087" width="9.625" style="60" customWidth="1"/>
    <col min="13088" max="13088" width="19.625" style="60" customWidth="1"/>
    <col min="13089" max="13089" width="16" style="60" customWidth="1"/>
    <col min="13090" max="13090" width="19" style="60" customWidth="1"/>
    <col min="13091" max="13091" width="12.75" style="60" customWidth="1"/>
    <col min="13092" max="13092" width="20.75" style="60" customWidth="1"/>
    <col min="13093" max="13093" width="12.75" style="60" customWidth="1"/>
    <col min="13094" max="13094" width="16.75" style="60" customWidth="1"/>
    <col min="13095" max="13095" width="31.25" style="60" customWidth="1"/>
    <col min="13096" max="13096" width="20.25" style="60" customWidth="1"/>
    <col min="13097" max="13097" width="17.75" style="60" customWidth="1"/>
    <col min="13098" max="13098" width="32.625" style="60" customWidth="1"/>
    <col min="13099" max="13099" width="17.25" style="60" customWidth="1"/>
    <col min="13100" max="13100" width="13.5" style="60" customWidth="1"/>
    <col min="13101" max="13101" width="13.875" style="60" customWidth="1"/>
    <col min="13102" max="13103" width="17.25" style="60" customWidth="1"/>
    <col min="13104" max="13104" width="32.625" style="60" customWidth="1"/>
    <col min="13105" max="13288" width="7.875" style="60" customWidth="1"/>
    <col min="13289" max="13313" width="9" style="60"/>
    <col min="13314" max="13315" width="0" style="60" hidden="1" customWidth="1"/>
    <col min="13316" max="13317" width="20.625" style="60" customWidth="1"/>
    <col min="13318" max="13318" width="16.5" style="60" customWidth="1"/>
    <col min="13319" max="13319" width="16.25" style="60" customWidth="1"/>
    <col min="13320" max="13320" width="18.75" style="60" customWidth="1"/>
    <col min="13321" max="13321" width="16.5" style="60" customWidth="1"/>
    <col min="13322" max="13322" width="18.75" style="60" customWidth="1"/>
    <col min="13323" max="13323" width="17.125" style="60" customWidth="1"/>
    <col min="13324" max="13324" width="13.875" style="60" customWidth="1"/>
    <col min="13325" max="13325" width="13.125" style="60" customWidth="1"/>
    <col min="13326" max="13326" width="16.125" style="60" customWidth="1"/>
    <col min="13327" max="13327" width="17.375" style="60" customWidth="1"/>
    <col min="13328" max="13328" width="22.5" style="60" customWidth="1"/>
    <col min="13329" max="13329" width="20.625" style="60" customWidth="1"/>
    <col min="13330" max="13330" width="14.125" style="60" customWidth="1"/>
    <col min="13331" max="13331" width="37.875" style="60" bestFit="1" customWidth="1"/>
    <col min="13332" max="13334" width="25.25" style="60" customWidth="1"/>
    <col min="13335" max="13335" width="32.125" style="60" customWidth="1"/>
    <col min="13336" max="13336" width="20.625" style="60" customWidth="1"/>
    <col min="13337" max="13337" width="20.375" style="60" customWidth="1"/>
    <col min="13338" max="13338" width="21.125" style="60" customWidth="1"/>
    <col min="13339" max="13339" width="18.125" style="60" bestFit="1" customWidth="1"/>
    <col min="13340" max="13340" width="17.75" style="60" bestFit="1" customWidth="1"/>
    <col min="13341" max="13341" width="25" style="60" customWidth="1"/>
    <col min="13342" max="13342" width="11.25" style="60" customWidth="1"/>
    <col min="13343" max="13343" width="9.625" style="60" customWidth="1"/>
    <col min="13344" max="13344" width="19.625" style="60" customWidth="1"/>
    <col min="13345" max="13345" width="16" style="60" customWidth="1"/>
    <col min="13346" max="13346" width="19" style="60" customWidth="1"/>
    <col min="13347" max="13347" width="12.75" style="60" customWidth="1"/>
    <col min="13348" max="13348" width="20.75" style="60" customWidth="1"/>
    <col min="13349" max="13349" width="12.75" style="60" customWidth="1"/>
    <col min="13350" max="13350" width="16.75" style="60" customWidth="1"/>
    <col min="13351" max="13351" width="31.25" style="60" customWidth="1"/>
    <col min="13352" max="13352" width="20.25" style="60" customWidth="1"/>
    <col min="13353" max="13353" width="17.75" style="60" customWidth="1"/>
    <col min="13354" max="13354" width="32.625" style="60" customWidth="1"/>
    <col min="13355" max="13355" width="17.25" style="60" customWidth="1"/>
    <col min="13356" max="13356" width="13.5" style="60" customWidth="1"/>
    <col min="13357" max="13357" width="13.875" style="60" customWidth="1"/>
    <col min="13358" max="13359" width="17.25" style="60" customWidth="1"/>
    <col min="13360" max="13360" width="32.625" style="60" customWidth="1"/>
    <col min="13361" max="13544" width="7.875" style="60" customWidth="1"/>
    <col min="13545" max="13569" width="9" style="60"/>
    <col min="13570" max="13571" width="0" style="60" hidden="1" customWidth="1"/>
    <col min="13572" max="13573" width="20.625" style="60" customWidth="1"/>
    <col min="13574" max="13574" width="16.5" style="60" customWidth="1"/>
    <col min="13575" max="13575" width="16.25" style="60" customWidth="1"/>
    <col min="13576" max="13576" width="18.75" style="60" customWidth="1"/>
    <col min="13577" max="13577" width="16.5" style="60" customWidth="1"/>
    <col min="13578" max="13578" width="18.75" style="60" customWidth="1"/>
    <col min="13579" max="13579" width="17.125" style="60" customWidth="1"/>
    <col min="13580" max="13580" width="13.875" style="60" customWidth="1"/>
    <col min="13581" max="13581" width="13.125" style="60" customWidth="1"/>
    <col min="13582" max="13582" width="16.125" style="60" customWidth="1"/>
    <col min="13583" max="13583" width="17.375" style="60" customWidth="1"/>
    <col min="13584" max="13584" width="22.5" style="60" customWidth="1"/>
    <col min="13585" max="13585" width="20.625" style="60" customWidth="1"/>
    <col min="13586" max="13586" width="14.125" style="60" customWidth="1"/>
    <col min="13587" max="13587" width="37.875" style="60" bestFit="1" customWidth="1"/>
    <col min="13588" max="13590" width="25.25" style="60" customWidth="1"/>
    <col min="13591" max="13591" width="32.125" style="60" customWidth="1"/>
    <col min="13592" max="13592" width="20.625" style="60" customWidth="1"/>
    <col min="13593" max="13593" width="20.375" style="60" customWidth="1"/>
    <col min="13594" max="13594" width="21.125" style="60" customWidth="1"/>
    <col min="13595" max="13595" width="18.125" style="60" bestFit="1" customWidth="1"/>
    <col min="13596" max="13596" width="17.75" style="60" bestFit="1" customWidth="1"/>
    <col min="13597" max="13597" width="25" style="60" customWidth="1"/>
    <col min="13598" max="13598" width="11.25" style="60" customWidth="1"/>
    <col min="13599" max="13599" width="9.625" style="60" customWidth="1"/>
    <col min="13600" max="13600" width="19.625" style="60" customWidth="1"/>
    <col min="13601" max="13601" width="16" style="60" customWidth="1"/>
    <col min="13602" max="13602" width="19" style="60" customWidth="1"/>
    <col min="13603" max="13603" width="12.75" style="60" customWidth="1"/>
    <col min="13604" max="13604" width="20.75" style="60" customWidth="1"/>
    <col min="13605" max="13605" width="12.75" style="60" customWidth="1"/>
    <col min="13606" max="13606" width="16.75" style="60" customWidth="1"/>
    <col min="13607" max="13607" width="31.25" style="60" customWidth="1"/>
    <col min="13608" max="13608" width="20.25" style="60" customWidth="1"/>
    <col min="13609" max="13609" width="17.75" style="60" customWidth="1"/>
    <col min="13610" max="13610" width="32.625" style="60" customWidth="1"/>
    <col min="13611" max="13611" width="17.25" style="60" customWidth="1"/>
    <col min="13612" max="13612" width="13.5" style="60" customWidth="1"/>
    <col min="13613" max="13613" width="13.875" style="60" customWidth="1"/>
    <col min="13614" max="13615" width="17.25" style="60" customWidth="1"/>
    <col min="13616" max="13616" width="32.625" style="60" customWidth="1"/>
    <col min="13617" max="13800" width="7.875" style="60" customWidth="1"/>
    <col min="13801" max="13825" width="9" style="60"/>
    <col min="13826" max="13827" width="0" style="60" hidden="1" customWidth="1"/>
    <col min="13828" max="13829" width="20.625" style="60" customWidth="1"/>
    <col min="13830" max="13830" width="16.5" style="60" customWidth="1"/>
    <col min="13831" max="13831" width="16.25" style="60" customWidth="1"/>
    <col min="13832" max="13832" width="18.75" style="60" customWidth="1"/>
    <col min="13833" max="13833" width="16.5" style="60" customWidth="1"/>
    <col min="13834" max="13834" width="18.75" style="60" customWidth="1"/>
    <col min="13835" max="13835" width="17.125" style="60" customWidth="1"/>
    <col min="13836" max="13836" width="13.875" style="60" customWidth="1"/>
    <col min="13837" max="13837" width="13.125" style="60" customWidth="1"/>
    <col min="13838" max="13838" width="16.125" style="60" customWidth="1"/>
    <col min="13839" max="13839" width="17.375" style="60" customWidth="1"/>
    <col min="13840" max="13840" width="22.5" style="60" customWidth="1"/>
    <col min="13841" max="13841" width="20.625" style="60" customWidth="1"/>
    <col min="13842" max="13842" width="14.125" style="60" customWidth="1"/>
    <col min="13843" max="13843" width="37.875" style="60" bestFit="1" customWidth="1"/>
    <col min="13844" max="13846" width="25.25" style="60" customWidth="1"/>
    <col min="13847" max="13847" width="32.125" style="60" customWidth="1"/>
    <col min="13848" max="13848" width="20.625" style="60" customWidth="1"/>
    <col min="13849" max="13849" width="20.375" style="60" customWidth="1"/>
    <col min="13850" max="13850" width="21.125" style="60" customWidth="1"/>
    <col min="13851" max="13851" width="18.125" style="60" bestFit="1" customWidth="1"/>
    <col min="13852" max="13852" width="17.75" style="60" bestFit="1" customWidth="1"/>
    <col min="13853" max="13853" width="25" style="60" customWidth="1"/>
    <col min="13854" max="13854" width="11.25" style="60" customWidth="1"/>
    <col min="13855" max="13855" width="9.625" style="60" customWidth="1"/>
    <col min="13856" max="13856" width="19.625" style="60" customWidth="1"/>
    <col min="13857" max="13857" width="16" style="60" customWidth="1"/>
    <col min="13858" max="13858" width="19" style="60" customWidth="1"/>
    <col min="13859" max="13859" width="12.75" style="60" customWidth="1"/>
    <col min="13860" max="13860" width="20.75" style="60" customWidth="1"/>
    <col min="13861" max="13861" width="12.75" style="60" customWidth="1"/>
    <col min="13862" max="13862" width="16.75" style="60" customWidth="1"/>
    <col min="13863" max="13863" width="31.25" style="60" customWidth="1"/>
    <col min="13864" max="13864" width="20.25" style="60" customWidth="1"/>
    <col min="13865" max="13865" width="17.75" style="60" customWidth="1"/>
    <col min="13866" max="13866" width="32.625" style="60" customWidth="1"/>
    <col min="13867" max="13867" width="17.25" style="60" customWidth="1"/>
    <col min="13868" max="13868" width="13.5" style="60" customWidth="1"/>
    <col min="13869" max="13869" width="13.875" style="60" customWidth="1"/>
    <col min="13870" max="13871" width="17.25" style="60" customWidth="1"/>
    <col min="13872" max="13872" width="32.625" style="60" customWidth="1"/>
    <col min="13873" max="14056" width="7.875" style="60" customWidth="1"/>
    <col min="14057" max="14081" width="9" style="60"/>
    <col min="14082" max="14083" width="0" style="60" hidden="1" customWidth="1"/>
    <col min="14084" max="14085" width="20.625" style="60" customWidth="1"/>
    <col min="14086" max="14086" width="16.5" style="60" customWidth="1"/>
    <col min="14087" max="14087" width="16.25" style="60" customWidth="1"/>
    <col min="14088" max="14088" width="18.75" style="60" customWidth="1"/>
    <col min="14089" max="14089" width="16.5" style="60" customWidth="1"/>
    <col min="14090" max="14090" width="18.75" style="60" customWidth="1"/>
    <col min="14091" max="14091" width="17.125" style="60" customWidth="1"/>
    <col min="14092" max="14092" width="13.875" style="60" customWidth="1"/>
    <col min="14093" max="14093" width="13.125" style="60" customWidth="1"/>
    <col min="14094" max="14094" width="16.125" style="60" customWidth="1"/>
    <col min="14095" max="14095" width="17.375" style="60" customWidth="1"/>
    <col min="14096" max="14096" width="22.5" style="60" customWidth="1"/>
    <col min="14097" max="14097" width="20.625" style="60" customWidth="1"/>
    <col min="14098" max="14098" width="14.125" style="60" customWidth="1"/>
    <col min="14099" max="14099" width="37.875" style="60" bestFit="1" customWidth="1"/>
    <col min="14100" max="14102" width="25.25" style="60" customWidth="1"/>
    <col min="14103" max="14103" width="32.125" style="60" customWidth="1"/>
    <col min="14104" max="14104" width="20.625" style="60" customWidth="1"/>
    <col min="14105" max="14105" width="20.375" style="60" customWidth="1"/>
    <col min="14106" max="14106" width="21.125" style="60" customWidth="1"/>
    <col min="14107" max="14107" width="18.125" style="60" bestFit="1" customWidth="1"/>
    <col min="14108" max="14108" width="17.75" style="60" bestFit="1" customWidth="1"/>
    <col min="14109" max="14109" width="25" style="60" customWidth="1"/>
    <col min="14110" max="14110" width="11.25" style="60" customWidth="1"/>
    <col min="14111" max="14111" width="9.625" style="60" customWidth="1"/>
    <col min="14112" max="14112" width="19.625" style="60" customWidth="1"/>
    <col min="14113" max="14113" width="16" style="60" customWidth="1"/>
    <col min="14114" max="14114" width="19" style="60" customWidth="1"/>
    <col min="14115" max="14115" width="12.75" style="60" customWidth="1"/>
    <col min="14116" max="14116" width="20.75" style="60" customWidth="1"/>
    <col min="14117" max="14117" width="12.75" style="60" customWidth="1"/>
    <col min="14118" max="14118" width="16.75" style="60" customWidth="1"/>
    <col min="14119" max="14119" width="31.25" style="60" customWidth="1"/>
    <col min="14120" max="14120" width="20.25" style="60" customWidth="1"/>
    <col min="14121" max="14121" width="17.75" style="60" customWidth="1"/>
    <col min="14122" max="14122" width="32.625" style="60" customWidth="1"/>
    <col min="14123" max="14123" width="17.25" style="60" customWidth="1"/>
    <col min="14124" max="14124" width="13.5" style="60" customWidth="1"/>
    <col min="14125" max="14125" width="13.875" style="60" customWidth="1"/>
    <col min="14126" max="14127" width="17.25" style="60" customWidth="1"/>
    <col min="14128" max="14128" width="32.625" style="60" customWidth="1"/>
    <col min="14129" max="14312" width="7.875" style="60" customWidth="1"/>
    <col min="14313" max="14337" width="9" style="60"/>
    <col min="14338" max="14339" width="0" style="60" hidden="1" customWidth="1"/>
    <col min="14340" max="14341" width="20.625" style="60" customWidth="1"/>
    <col min="14342" max="14342" width="16.5" style="60" customWidth="1"/>
    <col min="14343" max="14343" width="16.25" style="60" customWidth="1"/>
    <col min="14344" max="14344" width="18.75" style="60" customWidth="1"/>
    <col min="14345" max="14345" width="16.5" style="60" customWidth="1"/>
    <col min="14346" max="14346" width="18.75" style="60" customWidth="1"/>
    <col min="14347" max="14347" width="17.125" style="60" customWidth="1"/>
    <col min="14348" max="14348" width="13.875" style="60" customWidth="1"/>
    <col min="14349" max="14349" width="13.125" style="60" customWidth="1"/>
    <col min="14350" max="14350" width="16.125" style="60" customWidth="1"/>
    <col min="14351" max="14351" width="17.375" style="60" customWidth="1"/>
    <col min="14352" max="14352" width="22.5" style="60" customWidth="1"/>
    <col min="14353" max="14353" width="20.625" style="60" customWidth="1"/>
    <col min="14354" max="14354" width="14.125" style="60" customWidth="1"/>
    <col min="14355" max="14355" width="37.875" style="60" bestFit="1" customWidth="1"/>
    <col min="14356" max="14358" width="25.25" style="60" customWidth="1"/>
    <col min="14359" max="14359" width="32.125" style="60" customWidth="1"/>
    <col min="14360" max="14360" width="20.625" style="60" customWidth="1"/>
    <col min="14361" max="14361" width="20.375" style="60" customWidth="1"/>
    <col min="14362" max="14362" width="21.125" style="60" customWidth="1"/>
    <col min="14363" max="14363" width="18.125" style="60" bestFit="1" customWidth="1"/>
    <col min="14364" max="14364" width="17.75" style="60" bestFit="1" customWidth="1"/>
    <col min="14365" max="14365" width="25" style="60" customWidth="1"/>
    <col min="14366" max="14366" width="11.25" style="60" customWidth="1"/>
    <col min="14367" max="14367" width="9.625" style="60" customWidth="1"/>
    <col min="14368" max="14368" width="19.625" style="60" customWidth="1"/>
    <col min="14369" max="14369" width="16" style="60" customWidth="1"/>
    <col min="14370" max="14370" width="19" style="60" customWidth="1"/>
    <col min="14371" max="14371" width="12.75" style="60" customWidth="1"/>
    <col min="14372" max="14372" width="20.75" style="60" customWidth="1"/>
    <col min="14373" max="14373" width="12.75" style="60" customWidth="1"/>
    <col min="14374" max="14374" width="16.75" style="60" customWidth="1"/>
    <col min="14375" max="14375" width="31.25" style="60" customWidth="1"/>
    <col min="14376" max="14376" width="20.25" style="60" customWidth="1"/>
    <col min="14377" max="14377" width="17.75" style="60" customWidth="1"/>
    <col min="14378" max="14378" width="32.625" style="60" customWidth="1"/>
    <col min="14379" max="14379" width="17.25" style="60" customWidth="1"/>
    <col min="14380" max="14380" width="13.5" style="60" customWidth="1"/>
    <col min="14381" max="14381" width="13.875" style="60" customWidth="1"/>
    <col min="14382" max="14383" width="17.25" style="60" customWidth="1"/>
    <col min="14384" max="14384" width="32.625" style="60" customWidth="1"/>
    <col min="14385" max="14568" width="7.875" style="60" customWidth="1"/>
    <col min="14569" max="14593" width="9" style="60"/>
    <col min="14594" max="14595" width="0" style="60" hidden="1" customWidth="1"/>
    <col min="14596" max="14597" width="20.625" style="60" customWidth="1"/>
    <col min="14598" max="14598" width="16.5" style="60" customWidth="1"/>
    <col min="14599" max="14599" width="16.25" style="60" customWidth="1"/>
    <col min="14600" max="14600" width="18.75" style="60" customWidth="1"/>
    <col min="14601" max="14601" width="16.5" style="60" customWidth="1"/>
    <col min="14602" max="14602" width="18.75" style="60" customWidth="1"/>
    <col min="14603" max="14603" width="17.125" style="60" customWidth="1"/>
    <col min="14604" max="14604" width="13.875" style="60" customWidth="1"/>
    <col min="14605" max="14605" width="13.125" style="60" customWidth="1"/>
    <col min="14606" max="14606" width="16.125" style="60" customWidth="1"/>
    <col min="14607" max="14607" width="17.375" style="60" customWidth="1"/>
    <col min="14608" max="14608" width="22.5" style="60" customWidth="1"/>
    <col min="14609" max="14609" width="20.625" style="60" customWidth="1"/>
    <col min="14610" max="14610" width="14.125" style="60" customWidth="1"/>
    <col min="14611" max="14611" width="37.875" style="60" bestFit="1" customWidth="1"/>
    <col min="14612" max="14614" width="25.25" style="60" customWidth="1"/>
    <col min="14615" max="14615" width="32.125" style="60" customWidth="1"/>
    <col min="14616" max="14616" width="20.625" style="60" customWidth="1"/>
    <col min="14617" max="14617" width="20.375" style="60" customWidth="1"/>
    <col min="14618" max="14618" width="21.125" style="60" customWidth="1"/>
    <col min="14619" max="14619" width="18.125" style="60" bestFit="1" customWidth="1"/>
    <col min="14620" max="14620" width="17.75" style="60" bestFit="1" customWidth="1"/>
    <col min="14621" max="14621" width="25" style="60" customWidth="1"/>
    <col min="14622" max="14622" width="11.25" style="60" customWidth="1"/>
    <col min="14623" max="14623" width="9.625" style="60" customWidth="1"/>
    <col min="14624" max="14624" width="19.625" style="60" customWidth="1"/>
    <col min="14625" max="14625" width="16" style="60" customWidth="1"/>
    <col min="14626" max="14626" width="19" style="60" customWidth="1"/>
    <col min="14627" max="14627" width="12.75" style="60" customWidth="1"/>
    <col min="14628" max="14628" width="20.75" style="60" customWidth="1"/>
    <col min="14629" max="14629" width="12.75" style="60" customWidth="1"/>
    <col min="14630" max="14630" width="16.75" style="60" customWidth="1"/>
    <col min="14631" max="14631" width="31.25" style="60" customWidth="1"/>
    <col min="14632" max="14632" width="20.25" style="60" customWidth="1"/>
    <col min="14633" max="14633" width="17.75" style="60" customWidth="1"/>
    <col min="14634" max="14634" width="32.625" style="60" customWidth="1"/>
    <col min="14635" max="14635" width="17.25" style="60" customWidth="1"/>
    <col min="14636" max="14636" width="13.5" style="60" customWidth="1"/>
    <col min="14637" max="14637" width="13.875" style="60" customWidth="1"/>
    <col min="14638" max="14639" width="17.25" style="60" customWidth="1"/>
    <col min="14640" max="14640" width="32.625" style="60" customWidth="1"/>
    <col min="14641" max="14824" width="7.875" style="60" customWidth="1"/>
    <col min="14825" max="14849" width="9" style="60"/>
    <col min="14850" max="14851" width="0" style="60" hidden="1" customWidth="1"/>
    <col min="14852" max="14853" width="20.625" style="60" customWidth="1"/>
    <col min="14854" max="14854" width="16.5" style="60" customWidth="1"/>
    <col min="14855" max="14855" width="16.25" style="60" customWidth="1"/>
    <col min="14856" max="14856" width="18.75" style="60" customWidth="1"/>
    <col min="14857" max="14857" width="16.5" style="60" customWidth="1"/>
    <col min="14858" max="14858" width="18.75" style="60" customWidth="1"/>
    <col min="14859" max="14859" width="17.125" style="60" customWidth="1"/>
    <col min="14860" max="14860" width="13.875" style="60" customWidth="1"/>
    <col min="14861" max="14861" width="13.125" style="60" customWidth="1"/>
    <col min="14862" max="14862" width="16.125" style="60" customWidth="1"/>
    <col min="14863" max="14863" width="17.375" style="60" customWidth="1"/>
    <col min="14864" max="14864" width="22.5" style="60" customWidth="1"/>
    <col min="14865" max="14865" width="20.625" style="60" customWidth="1"/>
    <col min="14866" max="14866" width="14.125" style="60" customWidth="1"/>
    <col min="14867" max="14867" width="37.875" style="60" bestFit="1" customWidth="1"/>
    <col min="14868" max="14870" width="25.25" style="60" customWidth="1"/>
    <col min="14871" max="14871" width="32.125" style="60" customWidth="1"/>
    <col min="14872" max="14872" width="20.625" style="60" customWidth="1"/>
    <col min="14873" max="14873" width="20.375" style="60" customWidth="1"/>
    <col min="14874" max="14874" width="21.125" style="60" customWidth="1"/>
    <col min="14875" max="14875" width="18.125" style="60" bestFit="1" customWidth="1"/>
    <col min="14876" max="14876" width="17.75" style="60" bestFit="1" customWidth="1"/>
    <col min="14877" max="14877" width="25" style="60" customWidth="1"/>
    <col min="14878" max="14878" width="11.25" style="60" customWidth="1"/>
    <col min="14879" max="14879" width="9.625" style="60" customWidth="1"/>
    <col min="14880" max="14880" width="19.625" style="60" customWidth="1"/>
    <col min="14881" max="14881" width="16" style="60" customWidth="1"/>
    <col min="14882" max="14882" width="19" style="60" customWidth="1"/>
    <col min="14883" max="14883" width="12.75" style="60" customWidth="1"/>
    <col min="14884" max="14884" width="20.75" style="60" customWidth="1"/>
    <col min="14885" max="14885" width="12.75" style="60" customWidth="1"/>
    <col min="14886" max="14886" width="16.75" style="60" customWidth="1"/>
    <col min="14887" max="14887" width="31.25" style="60" customWidth="1"/>
    <col min="14888" max="14888" width="20.25" style="60" customWidth="1"/>
    <col min="14889" max="14889" width="17.75" style="60" customWidth="1"/>
    <col min="14890" max="14890" width="32.625" style="60" customWidth="1"/>
    <col min="14891" max="14891" width="17.25" style="60" customWidth="1"/>
    <col min="14892" max="14892" width="13.5" style="60" customWidth="1"/>
    <col min="14893" max="14893" width="13.875" style="60" customWidth="1"/>
    <col min="14894" max="14895" width="17.25" style="60" customWidth="1"/>
    <col min="14896" max="14896" width="32.625" style="60" customWidth="1"/>
    <col min="14897" max="15080" width="7.875" style="60" customWidth="1"/>
    <col min="15081" max="15105" width="9" style="60"/>
    <col min="15106" max="15107" width="0" style="60" hidden="1" customWidth="1"/>
    <col min="15108" max="15109" width="20.625" style="60" customWidth="1"/>
    <col min="15110" max="15110" width="16.5" style="60" customWidth="1"/>
    <col min="15111" max="15111" width="16.25" style="60" customWidth="1"/>
    <col min="15112" max="15112" width="18.75" style="60" customWidth="1"/>
    <col min="15113" max="15113" width="16.5" style="60" customWidth="1"/>
    <col min="15114" max="15114" width="18.75" style="60" customWidth="1"/>
    <col min="15115" max="15115" width="17.125" style="60" customWidth="1"/>
    <col min="15116" max="15116" width="13.875" style="60" customWidth="1"/>
    <col min="15117" max="15117" width="13.125" style="60" customWidth="1"/>
    <col min="15118" max="15118" width="16.125" style="60" customWidth="1"/>
    <col min="15119" max="15119" width="17.375" style="60" customWidth="1"/>
    <col min="15120" max="15120" width="22.5" style="60" customWidth="1"/>
    <col min="15121" max="15121" width="20.625" style="60" customWidth="1"/>
    <col min="15122" max="15122" width="14.125" style="60" customWidth="1"/>
    <col min="15123" max="15123" width="37.875" style="60" bestFit="1" customWidth="1"/>
    <col min="15124" max="15126" width="25.25" style="60" customWidth="1"/>
    <col min="15127" max="15127" width="32.125" style="60" customWidth="1"/>
    <col min="15128" max="15128" width="20.625" style="60" customWidth="1"/>
    <col min="15129" max="15129" width="20.375" style="60" customWidth="1"/>
    <col min="15130" max="15130" width="21.125" style="60" customWidth="1"/>
    <col min="15131" max="15131" width="18.125" style="60" bestFit="1" customWidth="1"/>
    <col min="15132" max="15132" width="17.75" style="60" bestFit="1" customWidth="1"/>
    <col min="15133" max="15133" width="25" style="60" customWidth="1"/>
    <col min="15134" max="15134" width="11.25" style="60" customWidth="1"/>
    <col min="15135" max="15135" width="9.625" style="60" customWidth="1"/>
    <col min="15136" max="15136" width="19.625" style="60" customWidth="1"/>
    <col min="15137" max="15137" width="16" style="60" customWidth="1"/>
    <col min="15138" max="15138" width="19" style="60" customWidth="1"/>
    <col min="15139" max="15139" width="12.75" style="60" customWidth="1"/>
    <col min="15140" max="15140" width="20.75" style="60" customWidth="1"/>
    <col min="15141" max="15141" width="12.75" style="60" customWidth="1"/>
    <col min="15142" max="15142" width="16.75" style="60" customWidth="1"/>
    <col min="15143" max="15143" width="31.25" style="60" customWidth="1"/>
    <col min="15144" max="15144" width="20.25" style="60" customWidth="1"/>
    <col min="15145" max="15145" width="17.75" style="60" customWidth="1"/>
    <col min="15146" max="15146" width="32.625" style="60" customWidth="1"/>
    <col min="15147" max="15147" width="17.25" style="60" customWidth="1"/>
    <col min="15148" max="15148" width="13.5" style="60" customWidth="1"/>
    <col min="15149" max="15149" width="13.875" style="60" customWidth="1"/>
    <col min="15150" max="15151" width="17.25" style="60" customWidth="1"/>
    <col min="15152" max="15152" width="32.625" style="60" customWidth="1"/>
    <col min="15153" max="15336" width="7.875" style="60" customWidth="1"/>
    <col min="15337" max="15361" width="9" style="60"/>
    <col min="15362" max="15363" width="0" style="60" hidden="1" customWidth="1"/>
    <col min="15364" max="15365" width="20.625" style="60" customWidth="1"/>
    <col min="15366" max="15366" width="16.5" style="60" customWidth="1"/>
    <col min="15367" max="15367" width="16.25" style="60" customWidth="1"/>
    <col min="15368" max="15368" width="18.75" style="60" customWidth="1"/>
    <col min="15369" max="15369" width="16.5" style="60" customWidth="1"/>
    <col min="15370" max="15370" width="18.75" style="60" customWidth="1"/>
    <col min="15371" max="15371" width="17.125" style="60" customWidth="1"/>
    <col min="15372" max="15372" width="13.875" style="60" customWidth="1"/>
    <col min="15373" max="15373" width="13.125" style="60" customWidth="1"/>
    <col min="15374" max="15374" width="16.125" style="60" customWidth="1"/>
    <col min="15375" max="15375" width="17.375" style="60" customWidth="1"/>
    <col min="15376" max="15376" width="22.5" style="60" customWidth="1"/>
    <col min="15377" max="15377" width="20.625" style="60" customWidth="1"/>
    <col min="15378" max="15378" width="14.125" style="60" customWidth="1"/>
    <col min="15379" max="15379" width="37.875" style="60" bestFit="1" customWidth="1"/>
    <col min="15380" max="15382" width="25.25" style="60" customWidth="1"/>
    <col min="15383" max="15383" width="32.125" style="60" customWidth="1"/>
    <col min="15384" max="15384" width="20.625" style="60" customWidth="1"/>
    <col min="15385" max="15385" width="20.375" style="60" customWidth="1"/>
    <col min="15386" max="15386" width="21.125" style="60" customWidth="1"/>
    <col min="15387" max="15387" width="18.125" style="60" bestFit="1" customWidth="1"/>
    <col min="15388" max="15388" width="17.75" style="60" bestFit="1" customWidth="1"/>
    <col min="15389" max="15389" width="25" style="60" customWidth="1"/>
    <col min="15390" max="15390" width="11.25" style="60" customWidth="1"/>
    <col min="15391" max="15391" width="9.625" style="60" customWidth="1"/>
    <col min="15392" max="15392" width="19.625" style="60" customWidth="1"/>
    <col min="15393" max="15393" width="16" style="60" customWidth="1"/>
    <col min="15394" max="15394" width="19" style="60" customWidth="1"/>
    <col min="15395" max="15395" width="12.75" style="60" customWidth="1"/>
    <col min="15396" max="15396" width="20.75" style="60" customWidth="1"/>
    <col min="15397" max="15397" width="12.75" style="60" customWidth="1"/>
    <col min="15398" max="15398" width="16.75" style="60" customWidth="1"/>
    <col min="15399" max="15399" width="31.25" style="60" customWidth="1"/>
    <col min="15400" max="15400" width="20.25" style="60" customWidth="1"/>
    <col min="15401" max="15401" width="17.75" style="60" customWidth="1"/>
    <col min="15402" max="15402" width="32.625" style="60" customWidth="1"/>
    <col min="15403" max="15403" width="17.25" style="60" customWidth="1"/>
    <col min="15404" max="15404" width="13.5" style="60" customWidth="1"/>
    <col min="15405" max="15405" width="13.875" style="60" customWidth="1"/>
    <col min="15406" max="15407" width="17.25" style="60" customWidth="1"/>
    <col min="15408" max="15408" width="32.625" style="60" customWidth="1"/>
    <col min="15409" max="15592" width="7.875" style="60" customWidth="1"/>
    <col min="15593" max="15617" width="9" style="60"/>
    <col min="15618" max="15619" width="0" style="60" hidden="1" customWidth="1"/>
    <col min="15620" max="15621" width="20.625" style="60" customWidth="1"/>
    <col min="15622" max="15622" width="16.5" style="60" customWidth="1"/>
    <col min="15623" max="15623" width="16.25" style="60" customWidth="1"/>
    <col min="15624" max="15624" width="18.75" style="60" customWidth="1"/>
    <col min="15625" max="15625" width="16.5" style="60" customWidth="1"/>
    <col min="15626" max="15626" width="18.75" style="60" customWidth="1"/>
    <col min="15627" max="15627" width="17.125" style="60" customWidth="1"/>
    <col min="15628" max="15628" width="13.875" style="60" customWidth="1"/>
    <col min="15629" max="15629" width="13.125" style="60" customWidth="1"/>
    <col min="15630" max="15630" width="16.125" style="60" customWidth="1"/>
    <col min="15631" max="15631" width="17.375" style="60" customWidth="1"/>
    <col min="15632" max="15632" width="22.5" style="60" customWidth="1"/>
    <col min="15633" max="15633" width="20.625" style="60" customWidth="1"/>
    <col min="15634" max="15634" width="14.125" style="60" customWidth="1"/>
    <col min="15635" max="15635" width="37.875" style="60" bestFit="1" customWidth="1"/>
    <col min="15636" max="15638" width="25.25" style="60" customWidth="1"/>
    <col min="15639" max="15639" width="32.125" style="60" customWidth="1"/>
    <col min="15640" max="15640" width="20.625" style="60" customWidth="1"/>
    <col min="15641" max="15641" width="20.375" style="60" customWidth="1"/>
    <col min="15642" max="15642" width="21.125" style="60" customWidth="1"/>
    <col min="15643" max="15643" width="18.125" style="60" bestFit="1" customWidth="1"/>
    <col min="15644" max="15644" width="17.75" style="60" bestFit="1" customWidth="1"/>
    <col min="15645" max="15645" width="25" style="60" customWidth="1"/>
    <col min="15646" max="15646" width="11.25" style="60" customWidth="1"/>
    <col min="15647" max="15647" width="9.625" style="60" customWidth="1"/>
    <col min="15648" max="15648" width="19.625" style="60" customWidth="1"/>
    <col min="15649" max="15649" width="16" style="60" customWidth="1"/>
    <col min="15650" max="15650" width="19" style="60" customWidth="1"/>
    <col min="15651" max="15651" width="12.75" style="60" customWidth="1"/>
    <col min="15652" max="15652" width="20.75" style="60" customWidth="1"/>
    <col min="15653" max="15653" width="12.75" style="60" customWidth="1"/>
    <col min="15654" max="15654" width="16.75" style="60" customWidth="1"/>
    <col min="15655" max="15655" width="31.25" style="60" customWidth="1"/>
    <col min="15656" max="15656" width="20.25" style="60" customWidth="1"/>
    <col min="15657" max="15657" width="17.75" style="60" customWidth="1"/>
    <col min="15658" max="15658" width="32.625" style="60" customWidth="1"/>
    <col min="15659" max="15659" width="17.25" style="60" customWidth="1"/>
    <col min="15660" max="15660" width="13.5" style="60" customWidth="1"/>
    <col min="15661" max="15661" width="13.875" style="60" customWidth="1"/>
    <col min="15662" max="15663" width="17.25" style="60" customWidth="1"/>
    <col min="15664" max="15664" width="32.625" style="60" customWidth="1"/>
    <col min="15665" max="15848" width="7.875" style="60" customWidth="1"/>
    <col min="15849" max="15873" width="9" style="60"/>
    <col min="15874" max="15875" width="0" style="60" hidden="1" customWidth="1"/>
    <col min="15876" max="15877" width="20.625" style="60" customWidth="1"/>
    <col min="15878" max="15878" width="16.5" style="60" customWidth="1"/>
    <col min="15879" max="15879" width="16.25" style="60" customWidth="1"/>
    <col min="15880" max="15880" width="18.75" style="60" customWidth="1"/>
    <col min="15881" max="15881" width="16.5" style="60" customWidth="1"/>
    <col min="15882" max="15882" width="18.75" style="60" customWidth="1"/>
    <col min="15883" max="15883" width="17.125" style="60" customWidth="1"/>
    <col min="15884" max="15884" width="13.875" style="60" customWidth="1"/>
    <col min="15885" max="15885" width="13.125" style="60" customWidth="1"/>
    <col min="15886" max="15886" width="16.125" style="60" customWidth="1"/>
    <col min="15887" max="15887" width="17.375" style="60" customWidth="1"/>
    <col min="15888" max="15888" width="22.5" style="60" customWidth="1"/>
    <col min="15889" max="15889" width="20.625" style="60" customWidth="1"/>
    <col min="15890" max="15890" width="14.125" style="60" customWidth="1"/>
    <col min="15891" max="15891" width="37.875" style="60" bestFit="1" customWidth="1"/>
    <col min="15892" max="15894" width="25.25" style="60" customWidth="1"/>
    <col min="15895" max="15895" width="32.125" style="60" customWidth="1"/>
    <col min="15896" max="15896" width="20.625" style="60" customWidth="1"/>
    <col min="15897" max="15897" width="20.375" style="60" customWidth="1"/>
    <col min="15898" max="15898" width="21.125" style="60" customWidth="1"/>
    <col min="15899" max="15899" width="18.125" style="60" bestFit="1" customWidth="1"/>
    <col min="15900" max="15900" width="17.75" style="60" bestFit="1" customWidth="1"/>
    <col min="15901" max="15901" width="25" style="60" customWidth="1"/>
    <col min="15902" max="15902" width="11.25" style="60" customWidth="1"/>
    <col min="15903" max="15903" width="9.625" style="60" customWidth="1"/>
    <col min="15904" max="15904" width="19.625" style="60" customWidth="1"/>
    <col min="15905" max="15905" width="16" style="60" customWidth="1"/>
    <col min="15906" max="15906" width="19" style="60" customWidth="1"/>
    <col min="15907" max="15907" width="12.75" style="60" customWidth="1"/>
    <col min="15908" max="15908" width="20.75" style="60" customWidth="1"/>
    <col min="15909" max="15909" width="12.75" style="60" customWidth="1"/>
    <col min="15910" max="15910" width="16.75" style="60" customWidth="1"/>
    <col min="15911" max="15911" width="31.25" style="60" customWidth="1"/>
    <col min="15912" max="15912" width="20.25" style="60" customWidth="1"/>
    <col min="15913" max="15913" width="17.75" style="60" customWidth="1"/>
    <col min="15914" max="15914" width="32.625" style="60" customWidth="1"/>
    <col min="15915" max="15915" width="17.25" style="60" customWidth="1"/>
    <col min="15916" max="15916" width="13.5" style="60" customWidth="1"/>
    <col min="15917" max="15917" width="13.875" style="60" customWidth="1"/>
    <col min="15918" max="15919" width="17.25" style="60" customWidth="1"/>
    <col min="15920" max="15920" width="32.625" style="60" customWidth="1"/>
    <col min="15921" max="16104" width="7.875" style="60" customWidth="1"/>
    <col min="16105" max="16129" width="9" style="60"/>
    <col min="16130" max="16131" width="0" style="60" hidden="1" customWidth="1"/>
    <col min="16132" max="16133" width="20.625" style="60" customWidth="1"/>
    <col min="16134" max="16134" width="16.5" style="60" customWidth="1"/>
    <col min="16135" max="16135" width="16.25" style="60" customWidth="1"/>
    <col min="16136" max="16136" width="18.75" style="60" customWidth="1"/>
    <col min="16137" max="16137" width="16.5" style="60" customWidth="1"/>
    <col min="16138" max="16138" width="18.75" style="60" customWidth="1"/>
    <col min="16139" max="16139" width="17.125" style="60" customWidth="1"/>
    <col min="16140" max="16140" width="13.875" style="60" customWidth="1"/>
    <col min="16141" max="16141" width="13.125" style="60" customWidth="1"/>
    <col min="16142" max="16142" width="16.125" style="60" customWidth="1"/>
    <col min="16143" max="16143" width="17.375" style="60" customWidth="1"/>
    <col min="16144" max="16144" width="22.5" style="60" customWidth="1"/>
    <col min="16145" max="16145" width="20.625" style="60" customWidth="1"/>
    <col min="16146" max="16146" width="14.125" style="60" customWidth="1"/>
    <col min="16147" max="16147" width="37.875" style="60" bestFit="1" customWidth="1"/>
    <col min="16148" max="16150" width="25.25" style="60" customWidth="1"/>
    <col min="16151" max="16151" width="32.125" style="60" customWidth="1"/>
    <col min="16152" max="16152" width="20.625" style="60" customWidth="1"/>
    <col min="16153" max="16153" width="20.375" style="60" customWidth="1"/>
    <col min="16154" max="16154" width="21.125" style="60" customWidth="1"/>
    <col min="16155" max="16155" width="18.125" style="60" bestFit="1" customWidth="1"/>
    <col min="16156" max="16156" width="17.75" style="60" bestFit="1" customWidth="1"/>
    <col min="16157" max="16157" width="25" style="60" customWidth="1"/>
    <col min="16158" max="16158" width="11.25" style="60" customWidth="1"/>
    <col min="16159" max="16159" width="9.625" style="60" customWidth="1"/>
    <col min="16160" max="16160" width="19.625" style="60" customWidth="1"/>
    <col min="16161" max="16161" width="16" style="60" customWidth="1"/>
    <col min="16162" max="16162" width="19" style="60" customWidth="1"/>
    <col min="16163" max="16163" width="12.75" style="60" customWidth="1"/>
    <col min="16164" max="16164" width="20.75" style="60" customWidth="1"/>
    <col min="16165" max="16165" width="12.75" style="60" customWidth="1"/>
    <col min="16166" max="16166" width="16.75" style="60" customWidth="1"/>
    <col min="16167" max="16167" width="31.25" style="60" customWidth="1"/>
    <col min="16168" max="16168" width="20.25" style="60" customWidth="1"/>
    <col min="16169" max="16169" width="17.75" style="60" customWidth="1"/>
    <col min="16170" max="16170" width="32.625" style="60" customWidth="1"/>
    <col min="16171" max="16171" width="17.25" style="60" customWidth="1"/>
    <col min="16172" max="16172" width="13.5" style="60" customWidth="1"/>
    <col min="16173" max="16173" width="13.875" style="60" customWidth="1"/>
    <col min="16174" max="16175" width="17.25" style="60" customWidth="1"/>
    <col min="16176" max="16176" width="32.625" style="60" customWidth="1"/>
    <col min="16177" max="16360" width="7.875" style="60" customWidth="1"/>
    <col min="16361" max="16384" width="9" style="60"/>
  </cols>
  <sheetData>
    <row r="1" spans="1:97" s="41" customFormat="1">
      <c r="A1" s="31" t="s">
        <v>261</v>
      </c>
      <c r="B1" s="31" t="s">
        <v>262</v>
      </c>
      <c r="C1" s="31"/>
      <c r="D1" s="31" t="s">
        <v>263</v>
      </c>
      <c r="E1" s="31" t="s">
        <v>264</v>
      </c>
      <c r="F1" s="32" t="s">
        <v>265</v>
      </c>
      <c r="G1" s="32" t="s">
        <v>266</v>
      </c>
      <c r="H1" s="33" t="s">
        <v>267</v>
      </c>
      <c r="I1" s="33" t="s">
        <v>268</v>
      </c>
      <c r="J1" s="33" t="s">
        <v>269</v>
      </c>
      <c r="K1" s="31" t="s">
        <v>270</v>
      </c>
      <c r="L1" s="33" t="s">
        <v>271</v>
      </c>
      <c r="M1" s="33" t="s">
        <v>8</v>
      </c>
      <c r="N1" s="32" t="s">
        <v>272</v>
      </c>
      <c r="O1" s="34" t="s">
        <v>273</v>
      </c>
      <c r="P1" s="31" t="s">
        <v>274</v>
      </c>
      <c r="Q1" s="31" t="s">
        <v>275</v>
      </c>
      <c r="R1" s="31" t="s">
        <v>276</v>
      </c>
      <c r="S1" s="33" t="s">
        <v>277</v>
      </c>
      <c r="T1" s="31" t="s">
        <v>278</v>
      </c>
      <c r="U1" s="31" t="s">
        <v>279</v>
      </c>
      <c r="V1" s="33" t="s">
        <v>280</v>
      </c>
      <c r="W1" s="31" t="s">
        <v>281</v>
      </c>
      <c r="X1" s="31" t="s">
        <v>282</v>
      </c>
      <c r="Y1" s="33" t="s">
        <v>283</v>
      </c>
      <c r="Z1" s="31" t="s">
        <v>11</v>
      </c>
      <c r="AA1" s="31" t="s">
        <v>284</v>
      </c>
      <c r="AB1" s="31" t="s">
        <v>285</v>
      </c>
      <c r="AC1" s="31" t="s">
        <v>286</v>
      </c>
      <c r="AD1" s="31" t="s">
        <v>287</v>
      </c>
      <c r="AE1" s="35" t="s">
        <v>13</v>
      </c>
      <c r="AF1" s="36" t="s">
        <v>288</v>
      </c>
      <c r="AG1" s="37" t="s">
        <v>14</v>
      </c>
      <c r="AH1" s="38" t="s">
        <v>0</v>
      </c>
      <c r="AI1" s="36" t="s">
        <v>289</v>
      </c>
      <c r="AJ1" s="36" t="s">
        <v>290</v>
      </c>
      <c r="AK1" s="31" t="s">
        <v>291</v>
      </c>
      <c r="AL1" s="31" t="s">
        <v>292</v>
      </c>
      <c r="AM1" s="36" t="s">
        <v>293</v>
      </c>
      <c r="AN1" s="36" t="s">
        <v>294</v>
      </c>
      <c r="AO1" s="31" t="s">
        <v>295</v>
      </c>
      <c r="AP1" s="31" t="s">
        <v>296</v>
      </c>
      <c r="AQ1" s="31" t="s">
        <v>297</v>
      </c>
      <c r="AR1" s="31" t="s">
        <v>298</v>
      </c>
      <c r="AS1" s="31" t="s">
        <v>299</v>
      </c>
      <c r="AT1" s="31" t="s">
        <v>300</v>
      </c>
      <c r="AU1" s="31" t="s">
        <v>301</v>
      </c>
      <c r="AV1" s="31" t="s">
        <v>302</v>
      </c>
      <c r="AW1" s="39"/>
      <c r="AX1" s="39"/>
      <c r="AY1" s="39"/>
      <c r="AZ1" s="39"/>
      <c r="BA1" s="39"/>
      <c r="BB1" s="39"/>
      <c r="BC1" s="39"/>
      <c r="BD1" s="39"/>
      <c r="BE1" s="39"/>
      <c r="BF1" s="39"/>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row>
    <row r="2" spans="1:97">
      <c r="C2" s="44"/>
      <c r="D2" s="45" t="s">
        <v>303</v>
      </c>
      <c r="E2" s="45" t="s">
        <v>304</v>
      </c>
      <c r="F2" s="12">
        <v>45904</v>
      </c>
      <c r="G2" s="12">
        <v>45904</v>
      </c>
      <c r="H2" s="68" t="s">
        <v>452</v>
      </c>
      <c r="I2" s="12">
        <v>45904</v>
      </c>
      <c r="J2" s="68" t="s">
        <v>452</v>
      </c>
      <c r="L2" s="47" t="s">
        <v>305</v>
      </c>
      <c r="M2" s="68">
        <v>2661</v>
      </c>
      <c r="N2" s="70">
        <v>45930</v>
      </c>
      <c r="O2" s="68" t="s">
        <v>390</v>
      </c>
      <c r="S2" t="s">
        <v>492</v>
      </c>
      <c r="V2" s="48" t="s">
        <v>492</v>
      </c>
      <c r="Y2" s="50" t="s">
        <v>199</v>
      </c>
      <c r="AB2" s="45" t="s">
        <v>307</v>
      </c>
      <c r="AC2" s="45" t="s">
        <v>308</v>
      </c>
      <c r="AE2" s="51">
        <v>1</v>
      </c>
      <c r="AG2" s="52">
        <v>113113</v>
      </c>
      <c r="AH2" s="53">
        <f>AE2*AG2</f>
        <v>113113</v>
      </c>
      <c r="AL2" s="55">
        <v>8</v>
      </c>
      <c r="AN2" s="52">
        <f>AH2*8%</f>
        <v>9049.0400000000009</v>
      </c>
      <c r="AO2" s="56" t="s">
        <v>309</v>
      </c>
      <c r="AQ2" s="57" t="s">
        <v>310</v>
      </c>
      <c r="AR2" s="57" t="s">
        <v>311</v>
      </c>
      <c r="AS2" s="57" t="s">
        <v>312</v>
      </c>
    </row>
    <row r="3" spans="1:97">
      <c r="F3" s="61">
        <v>45904</v>
      </c>
      <c r="G3" s="61">
        <v>45904</v>
      </c>
      <c r="H3" s="68" t="s">
        <v>453</v>
      </c>
      <c r="I3" s="61">
        <v>45904</v>
      </c>
      <c r="J3" s="68" t="s">
        <v>453</v>
      </c>
      <c r="L3" s="47" t="s">
        <v>305</v>
      </c>
      <c r="M3" s="68">
        <v>2661</v>
      </c>
      <c r="N3" s="70">
        <v>45930</v>
      </c>
      <c r="O3" s="68" t="s">
        <v>343</v>
      </c>
      <c r="S3" s="46" t="s">
        <v>493</v>
      </c>
      <c r="V3" s="46" t="s">
        <v>493</v>
      </c>
      <c r="Y3" s="46" t="s">
        <v>199</v>
      </c>
      <c r="AB3" s="45" t="s">
        <v>307</v>
      </c>
      <c r="AC3" s="45" t="s">
        <v>308</v>
      </c>
      <c r="AE3" s="52">
        <v>1</v>
      </c>
      <c r="AG3" s="52">
        <v>113113</v>
      </c>
      <c r="AH3" s="53">
        <f t="shared" ref="AH3:AH66" si="0">AE3*AG3</f>
        <v>113113</v>
      </c>
      <c r="AL3" s="55">
        <v>8</v>
      </c>
      <c r="AN3" s="52">
        <f t="shared" ref="AN3:AN66" si="1">AH3*8%</f>
        <v>9049.0400000000009</v>
      </c>
      <c r="AO3" s="56" t="s">
        <v>309</v>
      </c>
      <c r="AQ3" s="57" t="s">
        <v>310</v>
      </c>
      <c r="AR3" s="57" t="s">
        <v>311</v>
      </c>
      <c r="AS3" s="57" t="s">
        <v>312</v>
      </c>
    </row>
    <row r="4" spans="1:97">
      <c r="F4" s="61">
        <v>45904</v>
      </c>
      <c r="G4" s="61">
        <v>45904</v>
      </c>
      <c r="H4" s="68" t="s">
        <v>453</v>
      </c>
      <c r="I4" s="61">
        <v>45904</v>
      </c>
      <c r="J4" s="68" t="s">
        <v>453</v>
      </c>
      <c r="L4" s="47" t="s">
        <v>305</v>
      </c>
      <c r="M4" s="68">
        <v>2661</v>
      </c>
      <c r="N4" s="70">
        <v>45930</v>
      </c>
      <c r="O4" s="68" t="s">
        <v>343</v>
      </c>
      <c r="S4" s="46" t="s">
        <v>493</v>
      </c>
      <c r="V4" s="46" t="s">
        <v>493</v>
      </c>
      <c r="Y4" s="46" t="s">
        <v>229</v>
      </c>
      <c r="AB4" s="45" t="s">
        <v>307</v>
      </c>
      <c r="AC4" s="45" t="s">
        <v>308</v>
      </c>
      <c r="AE4" s="52">
        <v>5</v>
      </c>
      <c r="AG4" s="52">
        <v>106026</v>
      </c>
      <c r="AH4" s="53">
        <f t="shared" si="0"/>
        <v>530130</v>
      </c>
      <c r="AL4" s="55">
        <v>8</v>
      </c>
      <c r="AN4" s="52">
        <f t="shared" si="1"/>
        <v>42410.400000000001</v>
      </c>
      <c r="AO4" s="56" t="s">
        <v>309</v>
      </c>
      <c r="AQ4" s="57" t="s">
        <v>310</v>
      </c>
      <c r="AR4" s="57" t="s">
        <v>311</v>
      </c>
      <c r="AS4" s="57" t="s">
        <v>312</v>
      </c>
    </row>
    <row r="5" spans="1:97">
      <c r="F5" s="61">
        <v>45904</v>
      </c>
      <c r="G5" s="61">
        <v>45904</v>
      </c>
      <c r="H5" s="68" t="s">
        <v>454</v>
      </c>
      <c r="I5" s="61">
        <v>45904</v>
      </c>
      <c r="J5" s="68" t="s">
        <v>454</v>
      </c>
      <c r="L5" s="47" t="s">
        <v>305</v>
      </c>
      <c r="M5" s="68">
        <v>2661</v>
      </c>
      <c r="N5" s="70">
        <v>45930</v>
      </c>
      <c r="O5" s="68" t="s">
        <v>335</v>
      </c>
      <c r="S5" s="46" t="s">
        <v>494</v>
      </c>
      <c r="V5" s="46" t="s">
        <v>494</v>
      </c>
      <c r="Y5" s="46" t="s">
        <v>229</v>
      </c>
      <c r="AB5" s="45" t="s">
        <v>307</v>
      </c>
      <c r="AC5" s="45" t="s">
        <v>308</v>
      </c>
      <c r="AE5" s="52">
        <v>1</v>
      </c>
      <c r="AG5" s="52">
        <v>106026</v>
      </c>
      <c r="AH5" s="53">
        <f t="shared" si="0"/>
        <v>106026</v>
      </c>
      <c r="AL5" s="55">
        <v>8</v>
      </c>
      <c r="AN5" s="52">
        <f t="shared" si="1"/>
        <v>8482.08</v>
      </c>
      <c r="AO5" s="56" t="s">
        <v>309</v>
      </c>
      <c r="AQ5" s="57" t="s">
        <v>310</v>
      </c>
      <c r="AR5" s="57" t="s">
        <v>311</v>
      </c>
      <c r="AS5" s="57" t="s">
        <v>312</v>
      </c>
    </row>
    <row r="6" spans="1:97">
      <c r="F6" s="61">
        <v>45906</v>
      </c>
      <c r="G6" s="61">
        <v>45906</v>
      </c>
      <c r="H6" s="68" t="s">
        <v>455</v>
      </c>
      <c r="I6" s="61">
        <v>45906</v>
      </c>
      <c r="J6" s="68" t="s">
        <v>455</v>
      </c>
      <c r="L6" s="47" t="s">
        <v>305</v>
      </c>
      <c r="M6" s="68">
        <v>2661</v>
      </c>
      <c r="N6" s="70">
        <v>45930</v>
      </c>
      <c r="O6" s="68" t="s">
        <v>321</v>
      </c>
      <c r="S6" s="46" t="s">
        <v>495</v>
      </c>
      <c r="V6" s="46" t="s">
        <v>495</v>
      </c>
      <c r="Y6" s="46" t="s">
        <v>205</v>
      </c>
      <c r="AB6" s="45" t="s">
        <v>307</v>
      </c>
      <c r="AC6" s="45" t="s">
        <v>308</v>
      </c>
      <c r="AE6" s="52">
        <v>1</v>
      </c>
      <c r="AG6" s="52">
        <v>105505</v>
      </c>
      <c r="AH6" s="53">
        <f t="shared" si="0"/>
        <v>105505</v>
      </c>
      <c r="AL6" s="55">
        <v>8</v>
      </c>
      <c r="AN6" s="52">
        <f t="shared" si="1"/>
        <v>8440.4</v>
      </c>
      <c r="AO6" s="56" t="s">
        <v>309</v>
      </c>
      <c r="AQ6" s="57" t="s">
        <v>310</v>
      </c>
      <c r="AR6" s="57" t="s">
        <v>311</v>
      </c>
      <c r="AS6" s="57" t="s">
        <v>312</v>
      </c>
    </row>
    <row r="7" spans="1:97">
      <c r="F7" s="61">
        <v>45906</v>
      </c>
      <c r="G7" s="61">
        <v>45906</v>
      </c>
      <c r="H7" s="68" t="s">
        <v>456</v>
      </c>
      <c r="I7" s="61">
        <v>45906</v>
      </c>
      <c r="J7" s="68" t="s">
        <v>456</v>
      </c>
      <c r="L7" s="47" t="s">
        <v>305</v>
      </c>
      <c r="M7" s="68">
        <v>2661</v>
      </c>
      <c r="N7" s="70">
        <v>45930</v>
      </c>
      <c r="O7" s="68" t="s">
        <v>332</v>
      </c>
      <c r="S7" s="46" t="s">
        <v>496</v>
      </c>
      <c r="V7" s="46" t="s">
        <v>496</v>
      </c>
      <c r="Y7" s="46" t="s">
        <v>205</v>
      </c>
      <c r="AB7" s="45" t="s">
        <v>307</v>
      </c>
      <c r="AC7" s="45" t="s">
        <v>308</v>
      </c>
      <c r="AE7" s="52">
        <v>1</v>
      </c>
      <c r="AG7" s="52">
        <v>105505</v>
      </c>
      <c r="AH7" s="53">
        <f t="shared" si="0"/>
        <v>105505</v>
      </c>
      <c r="AL7" s="55">
        <v>8</v>
      </c>
      <c r="AN7" s="52">
        <f t="shared" si="1"/>
        <v>8440.4</v>
      </c>
      <c r="AO7" s="56" t="s">
        <v>309</v>
      </c>
      <c r="AQ7" s="57" t="s">
        <v>310</v>
      </c>
      <c r="AR7" s="57" t="s">
        <v>311</v>
      </c>
      <c r="AS7" s="57" t="s">
        <v>312</v>
      </c>
    </row>
    <row r="8" spans="1:97">
      <c r="F8" s="61">
        <v>45907</v>
      </c>
      <c r="G8" s="61">
        <v>45907</v>
      </c>
      <c r="H8" s="68" t="s">
        <v>457</v>
      </c>
      <c r="I8" s="61">
        <v>45907</v>
      </c>
      <c r="J8" s="68" t="s">
        <v>457</v>
      </c>
      <c r="L8" s="47" t="s">
        <v>305</v>
      </c>
      <c r="M8" s="68">
        <v>2661</v>
      </c>
      <c r="N8" s="70">
        <v>45930</v>
      </c>
      <c r="O8" s="68" t="s">
        <v>382</v>
      </c>
      <c r="S8" s="46" t="s">
        <v>497</v>
      </c>
      <c r="V8" s="46" t="s">
        <v>497</v>
      </c>
      <c r="Y8" s="46" t="s">
        <v>229</v>
      </c>
      <c r="AB8" s="45" t="s">
        <v>307</v>
      </c>
      <c r="AC8" s="45" t="s">
        <v>308</v>
      </c>
      <c r="AE8" s="52">
        <v>1</v>
      </c>
      <c r="AG8" s="52">
        <v>106026</v>
      </c>
      <c r="AH8" s="53">
        <f t="shared" si="0"/>
        <v>106026</v>
      </c>
      <c r="AL8" s="55">
        <v>8</v>
      </c>
      <c r="AN8" s="52">
        <f t="shared" si="1"/>
        <v>8482.08</v>
      </c>
      <c r="AO8" s="56" t="s">
        <v>309</v>
      </c>
      <c r="AQ8" s="57" t="s">
        <v>310</v>
      </c>
      <c r="AR8" s="57" t="s">
        <v>311</v>
      </c>
      <c r="AS8" s="57" t="s">
        <v>312</v>
      </c>
    </row>
    <row r="9" spans="1:97">
      <c r="F9" s="61">
        <v>45907</v>
      </c>
      <c r="G9" s="61">
        <v>45907</v>
      </c>
      <c r="H9" s="68" t="s">
        <v>457</v>
      </c>
      <c r="I9" s="61">
        <v>45907</v>
      </c>
      <c r="J9" s="68" t="s">
        <v>457</v>
      </c>
      <c r="L9" s="47" t="s">
        <v>305</v>
      </c>
      <c r="M9" s="68">
        <v>2661</v>
      </c>
      <c r="N9" s="70">
        <v>45930</v>
      </c>
      <c r="O9" s="68" t="s">
        <v>382</v>
      </c>
      <c r="S9" s="46" t="s">
        <v>497</v>
      </c>
      <c r="V9" s="46" t="s">
        <v>497</v>
      </c>
      <c r="Y9" s="46" t="s">
        <v>205</v>
      </c>
      <c r="AB9" s="45" t="s">
        <v>307</v>
      </c>
      <c r="AC9" s="45" t="s">
        <v>308</v>
      </c>
      <c r="AE9" s="52">
        <v>1</v>
      </c>
      <c r="AG9" s="52">
        <v>105505</v>
      </c>
      <c r="AH9" s="53">
        <f t="shared" si="0"/>
        <v>105505</v>
      </c>
      <c r="AL9" s="55">
        <v>8</v>
      </c>
      <c r="AN9" s="52">
        <f t="shared" si="1"/>
        <v>8440.4</v>
      </c>
      <c r="AO9" s="56" t="s">
        <v>309</v>
      </c>
      <c r="AQ9" s="57" t="s">
        <v>310</v>
      </c>
      <c r="AR9" s="57" t="s">
        <v>311</v>
      </c>
      <c r="AS9" s="57" t="s">
        <v>312</v>
      </c>
    </row>
    <row r="10" spans="1:97">
      <c r="F10" s="61">
        <v>45908</v>
      </c>
      <c r="G10" s="61">
        <v>45908</v>
      </c>
      <c r="H10" s="68" t="s">
        <v>458</v>
      </c>
      <c r="I10" s="61">
        <v>45908</v>
      </c>
      <c r="J10" s="68" t="s">
        <v>458</v>
      </c>
      <c r="L10" s="47" t="s">
        <v>305</v>
      </c>
      <c r="M10" s="68">
        <v>2661</v>
      </c>
      <c r="N10" s="70">
        <v>45930</v>
      </c>
      <c r="O10" s="68" t="s">
        <v>330</v>
      </c>
      <c r="S10" s="46" t="s">
        <v>498</v>
      </c>
      <c r="V10" s="46" t="s">
        <v>498</v>
      </c>
      <c r="Y10" s="46" t="s">
        <v>217</v>
      </c>
      <c r="AB10" s="45" t="s">
        <v>307</v>
      </c>
      <c r="AC10" s="45" t="s">
        <v>308</v>
      </c>
      <c r="AE10" s="52">
        <v>3</v>
      </c>
      <c r="AG10" s="52">
        <v>47673</v>
      </c>
      <c r="AH10" s="53">
        <f t="shared" si="0"/>
        <v>143019</v>
      </c>
      <c r="AL10" s="55">
        <v>8</v>
      </c>
      <c r="AN10" s="52">
        <f t="shared" si="1"/>
        <v>11441.52</v>
      </c>
      <c r="AO10" s="56" t="s">
        <v>309</v>
      </c>
      <c r="AQ10" s="57" t="s">
        <v>310</v>
      </c>
      <c r="AR10" s="57" t="s">
        <v>311</v>
      </c>
      <c r="AS10" s="57" t="s">
        <v>312</v>
      </c>
    </row>
    <row r="11" spans="1:97">
      <c r="F11" s="61">
        <v>45908</v>
      </c>
      <c r="G11" s="61">
        <v>45908</v>
      </c>
      <c r="H11" s="68" t="s">
        <v>459</v>
      </c>
      <c r="I11" s="61">
        <v>45908</v>
      </c>
      <c r="J11" s="68" t="s">
        <v>459</v>
      </c>
      <c r="L11" s="47" t="s">
        <v>305</v>
      </c>
      <c r="M11" s="68">
        <v>2661</v>
      </c>
      <c r="N11" s="70">
        <v>45930</v>
      </c>
      <c r="O11" s="68" t="s">
        <v>377</v>
      </c>
      <c r="S11" s="46" t="s">
        <v>499</v>
      </c>
      <c r="V11" s="46" t="s">
        <v>499</v>
      </c>
      <c r="Y11" s="46" t="s">
        <v>223</v>
      </c>
      <c r="AB11" s="45" t="s">
        <v>307</v>
      </c>
      <c r="AC11" s="45" t="s">
        <v>308</v>
      </c>
      <c r="AE11" s="52">
        <v>1</v>
      </c>
      <c r="AG11" s="52">
        <v>52815</v>
      </c>
      <c r="AH11" s="53">
        <f t="shared" si="0"/>
        <v>52815</v>
      </c>
      <c r="AL11" s="55">
        <v>8</v>
      </c>
      <c r="AN11" s="52">
        <f t="shared" si="1"/>
        <v>4225.2</v>
      </c>
      <c r="AO11" s="56" t="s">
        <v>309</v>
      </c>
      <c r="AQ11" s="57" t="s">
        <v>310</v>
      </c>
      <c r="AR11" s="57" t="s">
        <v>311</v>
      </c>
      <c r="AS11" s="57" t="s">
        <v>312</v>
      </c>
    </row>
    <row r="12" spans="1:97">
      <c r="F12" s="61">
        <v>45908</v>
      </c>
      <c r="G12" s="61">
        <v>45908</v>
      </c>
      <c r="H12" s="68" t="s">
        <v>459</v>
      </c>
      <c r="I12" s="61">
        <v>45908</v>
      </c>
      <c r="J12" s="68" t="s">
        <v>459</v>
      </c>
      <c r="L12" s="47" t="s">
        <v>305</v>
      </c>
      <c r="M12" s="68">
        <v>2661</v>
      </c>
      <c r="N12" s="70">
        <v>45930</v>
      </c>
      <c r="O12" s="68" t="s">
        <v>377</v>
      </c>
      <c r="S12" s="46" t="s">
        <v>499</v>
      </c>
      <c r="V12" s="46" t="s">
        <v>499</v>
      </c>
      <c r="Y12" s="46" t="s">
        <v>229</v>
      </c>
      <c r="AB12" s="45" t="s">
        <v>307</v>
      </c>
      <c r="AC12" s="45" t="s">
        <v>308</v>
      </c>
      <c r="AE12" s="52">
        <v>1</v>
      </c>
      <c r="AG12" s="52">
        <v>106026</v>
      </c>
      <c r="AH12" s="53">
        <f t="shared" si="0"/>
        <v>106026</v>
      </c>
      <c r="AL12" s="55">
        <v>8</v>
      </c>
      <c r="AN12" s="52">
        <f t="shared" si="1"/>
        <v>8482.08</v>
      </c>
      <c r="AO12" s="56" t="s">
        <v>309</v>
      </c>
      <c r="AQ12" s="57" t="s">
        <v>310</v>
      </c>
      <c r="AR12" s="57" t="s">
        <v>311</v>
      </c>
      <c r="AS12" s="57" t="s">
        <v>312</v>
      </c>
    </row>
    <row r="13" spans="1:97">
      <c r="F13" s="61">
        <v>45909</v>
      </c>
      <c r="G13" s="61">
        <v>45909</v>
      </c>
      <c r="H13" s="68" t="s">
        <v>460</v>
      </c>
      <c r="I13" s="61">
        <v>45909</v>
      </c>
      <c r="J13" s="68" t="s">
        <v>460</v>
      </c>
      <c r="L13" s="47" t="s">
        <v>305</v>
      </c>
      <c r="M13" s="68">
        <v>2661</v>
      </c>
      <c r="N13" s="70">
        <v>45930</v>
      </c>
      <c r="O13" s="68" t="s">
        <v>320</v>
      </c>
      <c r="S13" s="46" t="s">
        <v>500</v>
      </c>
      <c r="V13" s="46" t="s">
        <v>500</v>
      </c>
      <c r="Y13" s="46" t="s">
        <v>229</v>
      </c>
      <c r="AB13" s="45" t="s">
        <v>307</v>
      </c>
      <c r="AC13" s="45" t="s">
        <v>308</v>
      </c>
      <c r="AE13" s="52">
        <v>2</v>
      </c>
      <c r="AG13" s="52">
        <v>106026</v>
      </c>
      <c r="AH13" s="53">
        <f t="shared" si="0"/>
        <v>212052</v>
      </c>
      <c r="AL13" s="55">
        <v>8</v>
      </c>
      <c r="AN13" s="52">
        <f t="shared" si="1"/>
        <v>16964.16</v>
      </c>
      <c r="AO13" s="56" t="s">
        <v>309</v>
      </c>
      <c r="AQ13" s="57" t="s">
        <v>310</v>
      </c>
      <c r="AR13" s="57" t="s">
        <v>311</v>
      </c>
      <c r="AS13" s="57" t="s">
        <v>312</v>
      </c>
    </row>
    <row r="14" spans="1:97">
      <c r="F14" s="61">
        <v>45909</v>
      </c>
      <c r="G14" s="61">
        <v>45909</v>
      </c>
      <c r="H14" s="68" t="s">
        <v>461</v>
      </c>
      <c r="I14" s="61">
        <v>45909</v>
      </c>
      <c r="J14" s="68" t="s">
        <v>461</v>
      </c>
      <c r="L14" s="47" t="s">
        <v>305</v>
      </c>
      <c r="M14" s="68">
        <v>2661</v>
      </c>
      <c r="N14" s="70">
        <v>45930</v>
      </c>
      <c r="O14" s="68" t="s">
        <v>350</v>
      </c>
      <c r="S14" s="46" t="s">
        <v>501</v>
      </c>
      <c r="V14" s="46" t="s">
        <v>501</v>
      </c>
      <c r="Y14" s="46" t="s">
        <v>197</v>
      </c>
      <c r="AB14" s="45" t="s">
        <v>307</v>
      </c>
      <c r="AC14" s="45" t="s">
        <v>308</v>
      </c>
      <c r="AE14" s="52">
        <v>1</v>
      </c>
      <c r="AG14" s="52">
        <v>69759</v>
      </c>
      <c r="AH14" s="53">
        <f t="shared" si="0"/>
        <v>69759</v>
      </c>
      <c r="AL14" s="55">
        <v>8</v>
      </c>
      <c r="AN14" s="52">
        <f t="shared" si="1"/>
        <v>5580.72</v>
      </c>
      <c r="AO14" s="56" t="s">
        <v>309</v>
      </c>
      <c r="AQ14" s="57" t="s">
        <v>310</v>
      </c>
      <c r="AR14" s="57" t="s">
        <v>311</v>
      </c>
      <c r="AS14" s="57" t="s">
        <v>312</v>
      </c>
    </row>
    <row r="15" spans="1:97">
      <c r="F15" s="61">
        <v>45909</v>
      </c>
      <c r="G15" s="61">
        <v>45909</v>
      </c>
      <c r="H15" s="68" t="s">
        <v>462</v>
      </c>
      <c r="I15" s="61">
        <v>45909</v>
      </c>
      <c r="J15" s="68" t="s">
        <v>462</v>
      </c>
      <c r="L15" s="47" t="s">
        <v>305</v>
      </c>
      <c r="M15" s="68">
        <v>2661</v>
      </c>
      <c r="N15" s="70">
        <v>45930</v>
      </c>
      <c r="O15" s="68" t="s">
        <v>381</v>
      </c>
      <c r="S15" s="46" t="s">
        <v>502</v>
      </c>
      <c r="V15" s="46" t="s">
        <v>502</v>
      </c>
      <c r="Y15" s="46" t="s">
        <v>197</v>
      </c>
      <c r="AB15" s="45" t="s">
        <v>307</v>
      </c>
      <c r="AC15" s="45" t="s">
        <v>308</v>
      </c>
      <c r="AE15" s="52">
        <v>2</v>
      </c>
      <c r="AG15" s="52">
        <v>69759</v>
      </c>
      <c r="AH15" s="53">
        <f t="shared" si="0"/>
        <v>139518</v>
      </c>
      <c r="AL15" s="55">
        <v>8</v>
      </c>
      <c r="AN15" s="52">
        <f t="shared" si="1"/>
        <v>11161.44</v>
      </c>
      <c r="AO15" s="56" t="s">
        <v>309</v>
      </c>
      <c r="AQ15" s="57" t="s">
        <v>310</v>
      </c>
      <c r="AR15" s="57" t="s">
        <v>311</v>
      </c>
      <c r="AS15" s="57" t="s">
        <v>312</v>
      </c>
    </row>
    <row r="16" spans="1:97">
      <c r="F16" s="61">
        <v>45909</v>
      </c>
      <c r="G16" s="61">
        <v>45909</v>
      </c>
      <c r="H16" s="68" t="s">
        <v>462</v>
      </c>
      <c r="I16" s="61">
        <v>45909</v>
      </c>
      <c r="J16" s="68" t="s">
        <v>462</v>
      </c>
      <c r="L16" s="47" t="s">
        <v>305</v>
      </c>
      <c r="M16" s="68">
        <v>2661</v>
      </c>
      <c r="N16" s="70">
        <v>45930</v>
      </c>
      <c r="O16" s="68" t="s">
        <v>381</v>
      </c>
      <c r="S16" s="46" t="s">
        <v>502</v>
      </c>
      <c r="V16" s="46" t="s">
        <v>502</v>
      </c>
      <c r="Y16" s="46" t="s">
        <v>223</v>
      </c>
      <c r="AB16" s="45" t="s">
        <v>307</v>
      </c>
      <c r="AC16" s="45" t="s">
        <v>308</v>
      </c>
      <c r="AE16" s="52">
        <v>3</v>
      </c>
      <c r="AG16" s="52">
        <v>52815</v>
      </c>
      <c r="AH16" s="53">
        <f t="shared" si="0"/>
        <v>158445</v>
      </c>
      <c r="AL16" s="55">
        <v>8</v>
      </c>
      <c r="AN16" s="52">
        <f t="shared" si="1"/>
        <v>12675.6</v>
      </c>
      <c r="AO16" s="56" t="s">
        <v>309</v>
      </c>
      <c r="AQ16" s="57" t="s">
        <v>310</v>
      </c>
      <c r="AR16" s="57" t="s">
        <v>311</v>
      </c>
      <c r="AS16" s="57" t="s">
        <v>312</v>
      </c>
    </row>
    <row r="17" spans="6:45">
      <c r="F17" s="61">
        <v>45909</v>
      </c>
      <c r="G17" s="61">
        <v>45909</v>
      </c>
      <c r="H17" s="68" t="s">
        <v>462</v>
      </c>
      <c r="I17" s="61">
        <v>45909</v>
      </c>
      <c r="J17" s="68" t="s">
        <v>462</v>
      </c>
      <c r="L17" s="47" t="s">
        <v>305</v>
      </c>
      <c r="M17" s="68">
        <v>2661</v>
      </c>
      <c r="N17" s="70">
        <v>45930</v>
      </c>
      <c r="O17" s="68" t="s">
        <v>381</v>
      </c>
      <c r="S17" s="46" t="s">
        <v>502</v>
      </c>
      <c r="V17" s="46" t="s">
        <v>502</v>
      </c>
      <c r="Y17" s="46" t="s">
        <v>225</v>
      </c>
      <c r="AB17" s="45" t="s">
        <v>307</v>
      </c>
      <c r="AC17" s="45" t="s">
        <v>308</v>
      </c>
      <c r="AE17" s="52">
        <v>3</v>
      </c>
      <c r="AG17" s="52">
        <v>101845</v>
      </c>
      <c r="AH17" s="53">
        <f t="shared" si="0"/>
        <v>305535</v>
      </c>
      <c r="AL17" s="55">
        <v>8</v>
      </c>
      <c r="AN17" s="52">
        <f t="shared" si="1"/>
        <v>24442.799999999999</v>
      </c>
      <c r="AO17" s="56" t="s">
        <v>309</v>
      </c>
      <c r="AQ17" s="57" t="s">
        <v>310</v>
      </c>
      <c r="AR17" s="57" t="s">
        <v>311</v>
      </c>
      <c r="AS17" s="57" t="s">
        <v>312</v>
      </c>
    </row>
    <row r="18" spans="6:45">
      <c r="F18" s="61">
        <v>45909</v>
      </c>
      <c r="G18" s="61">
        <v>45909</v>
      </c>
      <c r="H18" s="68" t="s">
        <v>462</v>
      </c>
      <c r="I18" s="61">
        <v>45909</v>
      </c>
      <c r="J18" s="68" t="s">
        <v>462</v>
      </c>
      <c r="L18" s="47" t="s">
        <v>305</v>
      </c>
      <c r="M18" s="68">
        <v>2661</v>
      </c>
      <c r="N18" s="70">
        <v>45930</v>
      </c>
      <c r="O18" s="68" t="s">
        <v>381</v>
      </c>
      <c r="S18" s="46" t="s">
        <v>502</v>
      </c>
      <c r="V18" s="46" t="s">
        <v>502</v>
      </c>
      <c r="Y18" s="46" t="s">
        <v>205</v>
      </c>
      <c r="AB18" s="45" t="s">
        <v>307</v>
      </c>
      <c r="AC18" s="45" t="s">
        <v>308</v>
      </c>
      <c r="AE18" s="52">
        <v>2</v>
      </c>
      <c r="AG18" s="52">
        <v>105505</v>
      </c>
      <c r="AH18" s="53">
        <f t="shared" si="0"/>
        <v>211010</v>
      </c>
      <c r="AL18" s="55">
        <v>8</v>
      </c>
      <c r="AN18" s="52">
        <f t="shared" si="1"/>
        <v>16880.8</v>
      </c>
      <c r="AO18" s="56" t="s">
        <v>309</v>
      </c>
      <c r="AQ18" s="57" t="s">
        <v>310</v>
      </c>
      <c r="AR18" s="57" t="s">
        <v>311</v>
      </c>
      <c r="AS18" s="57" t="s">
        <v>312</v>
      </c>
    </row>
    <row r="19" spans="6:45">
      <c r="F19" s="61">
        <v>45909</v>
      </c>
      <c r="G19" s="61">
        <v>45909</v>
      </c>
      <c r="H19" s="68" t="s">
        <v>463</v>
      </c>
      <c r="I19" s="61">
        <v>45909</v>
      </c>
      <c r="J19" s="68" t="s">
        <v>463</v>
      </c>
      <c r="L19" s="47" t="s">
        <v>305</v>
      </c>
      <c r="M19" s="68">
        <v>2661</v>
      </c>
      <c r="N19" s="70">
        <v>45930</v>
      </c>
      <c r="O19" s="68" t="s">
        <v>321</v>
      </c>
      <c r="S19" s="46" t="s">
        <v>495</v>
      </c>
      <c r="V19" s="46" t="s">
        <v>495</v>
      </c>
      <c r="Y19" s="46" t="s">
        <v>197</v>
      </c>
      <c r="AB19" s="45" t="s">
        <v>307</v>
      </c>
      <c r="AC19" s="45" t="s">
        <v>308</v>
      </c>
      <c r="AE19" s="52">
        <v>1</v>
      </c>
      <c r="AG19" s="52">
        <v>69759</v>
      </c>
      <c r="AH19" s="53">
        <f t="shared" si="0"/>
        <v>69759</v>
      </c>
      <c r="AL19" s="55">
        <v>8</v>
      </c>
      <c r="AN19" s="52">
        <f t="shared" si="1"/>
        <v>5580.72</v>
      </c>
      <c r="AO19" s="56" t="s">
        <v>309</v>
      </c>
      <c r="AQ19" s="57" t="s">
        <v>310</v>
      </c>
      <c r="AR19" s="57" t="s">
        <v>311</v>
      </c>
      <c r="AS19" s="57" t="s">
        <v>312</v>
      </c>
    </row>
    <row r="20" spans="6:45">
      <c r="F20" s="61">
        <v>45909</v>
      </c>
      <c r="G20" s="61">
        <v>45909</v>
      </c>
      <c r="H20" s="68" t="s">
        <v>462</v>
      </c>
      <c r="I20" s="61">
        <v>45909</v>
      </c>
      <c r="J20" s="68" t="s">
        <v>462</v>
      </c>
      <c r="L20" s="47" t="s">
        <v>305</v>
      </c>
      <c r="M20" s="68">
        <v>2661</v>
      </c>
      <c r="N20" s="70">
        <v>45930</v>
      </c>
      <c r="O20" s="68" t="s">
        <v>381</v>
      </c>
      <c r="S20" s="46" t="s">
        <v>502</v>
      </c>
      <c r="V20" s="46" t="s">
        <v>502</v>
      </c>
      <c r="Y20" s="46" t="s">
        <v>217</v>
      </c>
      <c r="AB20" s="45" t="s">
        <v>307</v>
      </c>
      <c r="AC20" s="45" t="s">
        <v>308</v>
      </c>
      <c r="AE20" s="52">
        <v>3</v>
      </c>
      <c r="AG20" s="52">
        <v>47673</v>
      </c>
      <c r="AH20" s="53">
        <f t="shared" si="0"/>
        <v>143019</v>
      </c>
      <c r="AL20" s="55">
        <v>8</v>
      </c>
      <c r="AN20" s="52">
        <f t="shared" si="1"/>
        <v>11441.52</v>
      </c>
      <c r="AO20" s="56" t="s">
        <v>309</v>
      </c>
      <c r="AQ20" s="57" t="s">
        <v>310</v>
      </c>
      <c r="AR20" s="57" t="s">
        <v>311</v>
      </c>
      <c r="AS20" s="57" t="s">
        <v>312</v>
      </c>
    </row>
    <row r="21" spans="6:45">
      <c r="F21" s="61">
        <v>45909</v>
      </c>
      <c r="G21" s="61">
        <v>45909</v>
      </c>
      <c r="H21" s="68" t="s">
        <v>462</v>
      </c>
      <c r="I21" s="61">
        <v>45909</v>
      </c>
      <c r="J21" s="68" t="s">
        <v>462</v>
      </c>
      <c r="L21" s="47" t="s">
        <v>305</v>
      </c>
      <c r="M21" s="68">
        <v>2661</v>
      </c>
      <c r="N21" s="70">
        <v>45930</v>
      </c>
      <c r="O21" s="68" t="s">
        <v>381</v>
      </c>
      <c r="S21" s="46" t="s">
        <v>502</v>
      </c>
      <c r="V21" s="46" t="s">
        <v>502</v>
      </c>
      <c r="Y21" s="46" t="s">
        <v>229</v>
      </c>
      <c r="AB21" s="45" t="s">
        <v>307</v>
      </c>
      <c r="AC21" s="45" t="s">
        <v>308</v>
      </c>
      <c r="AE21" s="52">
        <v>3</v>
      </c>
      <c r="AG21" s="52">
        <v>106026</v>
      </c>
      <c r="AH21" s="53">
        <f t="shared" si="0"/>
        <v>318078</v>
      </c>
      <c r="AL21" s="55">
        <v>8</v>
      </c>
      <c r="AN21" s="52">
        <f t="shared" si="1"/>
        <v>25446.240000000002</v>
      </c>
      <c r="AO21" s="56" t="s">
        <v>309</v>
      </c>
      <c r="AQ21" s="57" t="s">
        <v>310</v>
      </c>
      <c r="AR21" s="57" t="s">
        <v>311</v>
      </c>
      <c r="AS21" s="57" t="s">
        <v>312</v>
      </c>
    </row>
    <row r="22" spans="6:45">
      <c r="F22" s="61">
        <v>45909</v>
      </c>
      <c r="G22" s="61">
        <v>45909</v>
      </c>
      <c r="H22" s="68" t="s">
        <v>460</v>
      </c>
      <c r="I22" s="61">
        <v>45909</v>
      </c>
      <c r="J22" s="68" t="s">
        <v>460</v>
      </c>
      <c r="L22" s="47" t="s">
        <v>305</v>
      </c>
      <c r="M22" s="68">
        <v>2661</v>
      </c>
      <c r="N22" s="70">
        <v>45930</v>
      </c>
      <c r="O22" s="68" t="s">
        <v>320</v>
      </c>
      <c r="S22" s="46" t="s">
        <v>500</v>
      </c>
      <c r="V22" s="46" t="s">
        <v>500</v>
      </c>
      <c r="Y22" s="46" t="s">
        <v>217</v>
      </c>
      <c r="AB22" s="45" t="s">
        <v>307</v>
      </c>
      <c r="AC22" s="45" t="s">
        <v>308</v>
      </c>
      <c r="AE22" s="52">
        <v>1</v>
      </c>
      <c r="AG22" s="52">
        <v>47673</v>
      </c>
      <c r="AH22" s="53">
        <f t="shared" si="0"/>
        <v>47673</v>
      </c>
      <c r="AL22" s="55">
        <v>8</v>
      </c>
      <c r="AN22" s="52">
        <f t="shared" si="1"/>
        <v>3813.84</v>
      </c>
      <c r="AO22" s="56" t="s">
        <v>309</v>
      </c>
      <c r="AQ22" s="57" t="s">
        <v>310</v>
      </c>
      <c r="AR22" s="57" t="s">
        <v>311</v>
      </c>
      <c r="AS22" s="57" t="s">
        <v>312</v>
      </c>
    </row>
    <row r="23" spans="6:45">
      <c r="F23" s="61">
        <v>45910</v>
      </c>
      <c r="G23" s="61">
        <v>45910</v>
      </c>
      <c r="H23" s="68" t="s">
        <v>464</v>
      </c>
      <c r="I23" s="61">
        <v>45910</v>
      </c>
      <c r="J23" s="68" t="s">
        <v>464</v>
      </c>
      <c r="L23" s="47" t="s">
        <v>305</v>
      </c>
      <c r="M23" s="68">
        <v>2661</v>
      </c>
      <c r="N23" s="70">
        <v>45930</v>
      </c>
      <c r="O23" s="68" t="s">
        <v>318</v>
      </c>
      <c r="S23" s="46" t="s">
        <v>503</v>
      </c>
      <c r="V23" s="46" t="s">
        <v>503</v>
      </c>
      <c r="Y23" s="46" t="s">
        <v>197</v>
      </c>
      <c r="AB23" s="45" t="s">
        <v>307</v>
      </c>
      <c r="AC23" s="45" t="s">
        <v>308</v>
      </c>
      <c r="AE23" s="52">
        <v>1</v>
      </c>
      <c r="AG23" s="52">
        <v>62783</v>
      </c>
      <c r="AH23" s="53">
        <f t="shared" si="0"/>
        <v>62783</v>
      </c>
      <c r="AL23" s="55">
        <v>8</v>
      </c>
      <c r="AN23" s="52">
        <f t="shared" si="1"/>
        <v>5022.6400000000003</v>
      </c>
      <c r="AO23" s="56" t="s">
        <v>309</v>
      </c>
      <c r="AQ23" s="57" t="s">
        <v>310</v>
      </c>
      <c r="AR23" s="57" t="s">
        <v>311</v>
      </c>
      <c r="AS23" s="57" t="s">
        <v>312</v>
      </c>
    </row>
    <row r="24" spans="6:45">
      <c r="F24" s="61">
        <v>45910</v>
      </c>
      <c r="G24" s="61">
        <v>45910</v>
      </c>
      <c r="H24" s="68" t="s">
        <v>464</v>
      </c>
      <c r="I24" s="61">
        <v>45910</v>
      </c>
      <c r="J24" s="68" t="s">
        <v>464</v>
      </c>
      <c r="L24" s="47" t="s">
        <v>305</v>
      </c>
      <c r="M24" s="68">
        <v>2661</v>
      </c>
      <c r="N24" s="70">
        <v>45930</v>
      </c>
      <c r="O24" s="68" t="s">
        <v>318</v>
      </c>
      <c r="S24" s="46" t="s">
        <v>503</v>
      </c>
      <c r="V24" s="46" t="s">
        <v>503</v>
      </c>
      <c r="Y24" s="46" t="s">
        <v>199</v>
      </c>
      <c r="AB24" s="45" t="s">
        <v>307</v>
      </c>
      <c r="AC24" s="45" t="s">
        <v>308</v>
      </c>
      <c r="AE24" s="52">
        <v>1</v>
      </c>
      <c r="AG24" s="52">
        <v>113113</v>
      </c>
      <c r="AH24" s="53">
        <f t="shared" si="0"/>
        <v>113113</v>
      </c>
      <c r="AL24" s="55">
        <v>8</v>
      </c>
      <c r="AN24" s="52">
        <f t="shared" si="1"/>
        <v>9049.0400000000009</v>
      </c>
      <c r="AO24" s="56" t="s">
        <v>309</v>
      </c>
      <c r="AQ24" s="57" t="s">
        <v>310</v>
      </c>
      <c r="AR24" s="57" t="s">
        <v>311</v>
      </c>
      <c r="AS24" s="57" t="s">
        <v>312</v>
      </c>
    </row>
    <row r="25" spans="6:45">
      <c r="F25" s="61">
        <v>45910</v>
      </c>
      <c r="G25" s="61">
        <v>45910</v>
      </c>
      <c r="H25" s="68" t="s">
        <v>464</v>
      </c>
      <c r="I25" s="61">
        <v>45910</v>
      </c>
      <c r="J25" s="68" t="s">
        <v>464</v>
      </c>
      <c r="L25" s="47" t="s">
        <v>305</v>
      </c>
      <c r="M25" s="68">
        <v>2661</v>
      </c>
      <c r="N25" s="70">
        <v>45930</v>
      </c>
      <c r="O25" s="68" t="s">
        <v>318</v>
      </c>
      <c r="S25" s="46" t="s">
        <v>503</v>
      </c>
      <c r="V25" s="46" t="s">
        <v>503</v>
      </c>
      <c r="Y25" s="46" t="s">
        <v>217</v>
      </c>
      <c r="AB25" s="45" t="s">
        <v>307</v>
      </c>
      <c r="AC25" s="45" t="s">
        <v>308</v>
      </c>
      <c r="AE25" s="52">
        <v>1</v>
      </c>
      <c r="AG25" s="52">
        <v>47673</v>
      </c>
      <c r="AH25" s="53">
        <f t="shared" si="0"/>
        <v>47673</v>
      </c>
      <c r="AL25" s="55">
        <v>8</v>
      </c>
      <c r="AN25" s="52">
        <f t="shared" si="1"/>
        <v>3813.84</v>
      </c>
      <c r="AO25" s="56" t="s">
        <v>309</v>
      </c>
      <c r="AQ25" s="57" t="s">
        <v>310</v>
      </c>
      <c r="AR25" s="57" t="s">
        <v>311</v>
      </c>
      <c r="AS25" s="57" t="s">
        <v>312</v>
      </c>
    </row>
    <row r="26" spans="6:45">
      <c r="F26" s="61">
        <v>45910</v>
      </c>
      <c r="G26" s="61">
        <v>45910</v>
      </c>
      <c r="H26" s="68" t="s">
        <v>464</v>
      </c>
      <c r="I26" s="61">
        <v>45910</v>
      </c>
      <c r="J26" s="68" t="s">
        <v>464</v>
      </c>
      <c r="L26" s="47" t="s">
        <v>305</v>
      </c>
      <c r="M26" s="68">
        <v>2661</v>
      </c>
      <c r="N26" s="70">
        <v>45930</v>
      </c>
      <c r="O26" s="68" t="s">
        <v>318</v>
      </c>
      <c r="S26" s="46" t="s">
        <v>503</v>
      </c>
      <c r="V26" s="46" t="s">
        <v>503</v>
      </c>
      <c r="Y26" s="46" t="s">
        <v>229</v>
      </c>
      <c r="AB26" s="45" t="s">
        <v>307</v>
      </c>
      <c r="AC26" s="45" t="s">
        <v>308</v>
      </c>
      <c r="AE26" s="52">
        <v>1</v>
      </c>
      <c r="AG26" s="52">
        <v>106026</v>
      </c>
      <c r="AH26" s="53">
        <f t="shared" si="0"/>
        <v>106026</v>
      </c>
      <c r="AL26" s="55">
        <v>8</v>
      </c>
      <c r="AN26" s="52">
        <f t="shared" si="1"/>
        <v>8482.08</v>
      </c>
      <c r="AO26" s="56" t="s">
        <v>309</v>
      </c>
      <c r="AQ26" s="57" t="s">
        <v>310</v>
      </c>
      <c r="AR26" s="57" t="s">
        <v>311</v>
      </c>
      <c r="AS26" s="57" t="s">
        <v>312</v>
      </c>
    </row>
    <row r="27" spans="6:45">
      <c r="F27" s="61">
        <v>45913</v>
      </c>
      <c r="G27" s="61">
        <v>45913</v>
      </c>
      <c r="H27" s="68" t="s">
        <v>465</v>
      </c>
      <c r="I27" s="61">
        <v>45913</v>
      </c>
      <c r="J27" s="68" t="s">
        <v>465</v>
      </c>
      <c r="L27" s="47" t="s">
        <v>305</v>
      </c>
      <c r="M27" s="68">
        <v>2661</v>
      </c>
      <c r="N27" s="70">
        <v>45930</v>
      </c>
      <c r="O27" s="68" t="s">
        <v>306</v>
      </c>
      <c r="S27" s="46" t="s">
        <v>504</v>
      </c>
      <c r="V27" s="46" t="s">
        <v>504</v>
      </c>
      <c r="Y27" s="46" t="s">
        <v>199</v>
      </c>
      <c r="AB27" s="45" t="s">
        <v>307</v>
      </c>
      <c r="AC27" s="45" t="s">
        <v>308</v>
      </c>
      <c r="AE27" s="52">
        <v>1</v>
      </c>
      <c r="AG27" s="52">
        <v>113113</v>
      </c>
      <c r="AH27" s="53">
        <f t="shared" si="0"/>
        <v>113113</v>
      </c>
      <c r="AL27" s="55">
        <v>8</v>
      </c>
      <c r="AN27" s="52">
        <f t="shared" si="1"/>
        <v>9049.0400000000009</v>
      </c>
      <c r="AO27" s="56" t="s">
        <v>309</v>
      </c>
      <c r="AQ27" s="57" t="s">
        <v>310</v>
      </c>
      <c r="AR27" s="57" t="s">
        <v>311</v>
      </c>
      <c r="AS27" s="57" t="s">
        <v>312</v>
      </c>
    </row>
    <row r="28" spans="6:45">
      <c r="F28" s="61">
        <v>45913</v>
      </c>
      <c r="G28" s="61">
        <v>45913</v>
      </c>
      <c r="H28" s="68" t="s">
        <v>465</v>
      </c>
      <c r="I28" s="61">
        <v>45913</v>
      </c>
      <c r="J28" s="68" t="s">
        <v>465</v>
      </c>
      <c r="L28" s="47" t="s">
        <v>305</v>
      </c>
      <c r="M28" s="68">
        <v>2661</v>
      </c>
      <c r="N28" s="70">
        <v>45930</v>
      </c>
      <c r="O28" s="68" t="s">
        <v>306</v>
      </c>
      <c r="S28" s="46" t="s">
        <v>504</v>
      </c>
      <c r="V28" s="46" t="s">
        <v>504</v>
      </c>
      <c r="Y28" s="46" t="s">
        <v>223</v>
      </c>
      <c r="AB28" s="45" t="s">
        <v>307</v>
      </c>
      <c r="AC28" s="45" t="s">
        <v>308</v>
      </c>
      <c r="AE28" s="52">
        <v>2</v>
      </c>
      <c r="AG28" s="52">
        <v>52815</v>
      </c>
      <c r="AH28" s="53">
        <f t="shared" si="0"/>
        <v>105630</v>
      </c>
      <c r="AL28" s="55">
        <v>8</v>
      </c>
      <c r="AN28" s="52">
        <f t="shared" si="1"/>
        <v>8450.4</v>
      </c>
      <c r="AO28" s="56" t="s">
        <v>309</v>
      </c>
      <c r="AQ28" s="57" t="s">
        <v>310</v>
      </c>
      <c r="AR28" s="57" t="s">
        <v>311</v>
      </c>
      <c r="AS28" s="57" t="s">
        <v>312</v>
      </c>
    </row>
    <row r="29" spans="6:45">
      <c r="F29" s="61">
        <v>45913</v>
      </c>
      <c r="G29" s="61">
        <v>45913</v>
      </c>
      <c r="H29" s="68" t="s">
        <v>465</v>
      </c>
      <c r="I29" s="61">
        <v>45913</v>
      </c>
      <c r="J29" s="68" t="s">
        <v>465</v>
      </c>
      <c r="L29" s="47" t="s">
        <v>305</v>
      </c>
      <c r="M29" s="68">
        <v>2661</v>
      </c>
      <c r="N29" s="70">
        <v>45930</v>
      </c>
      <c r="O29" s="68" t="s">
        <v>306</v>
      </c>
      <c r="S29" s="46" t="s">
        <v>504</v>
      </c>
      <c r="V29" s="46" t="s">
        <v>504</v>
      </c>
      <c r="Y29" s="46" t="s">
        <v>205</v>
      </c>
      <c r="AB29" s="45" t="s">
        <v>307</v>
      </c>
      <c r="AC29" s="45" t="s">
        <v>308</v>
      </c>
      <c r="AE29" s="52">
        <v>3</v>
      </c>
      <c r="AG29" s="52">
        <v>105505</v>
      </c>
      <c r="AH29" s="53">
        <f t="shared" si="0"/>
        <v>316515</v>
      </c>
      <c r="AL29" s="55">
        <v>8</v>
      </c>
      <c r="AN29" s="52">
        <f t="shared" si="1"/>
        <v>25321.200000000001</v>
      </c>
      <c r="AO29" s="56" t="s">
        <v>309</v>
      </c>
      <c r="AQ29" s="57" t="s">
        <v>310</v>
      </c>
      <c r="AR29" s="57" t="s">
        <v>311</v>
      </c>
      <c r="AS29" s="57" t="s">
        <v>312</v>
      </c>
    </row>
    <row r="30" spans="6:45">
      <c r="F30" s="61">
        <v>45913</v>
      </c>
      <c r="G30" s="61">
        <v>45913</v>
      </c>
      <c r="H30" s="68" t="s">
        <v>466</v>
      </c>
      <c r="I30" s="61">
        <v>45913</v>
      </c>
      <c r="J30" s="68" t="s">
        <v>466</v>
      </c>
      <c r="L30" s="47" t="s">
        <v>305</v>
      </c>
      <c r="M30" s="68">
        <v>2661</v>
      </c>
      <c r="N30" s="70">
        <v>45930</v>
      </c>
      <c r="O30" s="68" t="s">
        <v>339</v>
      </c>
      <c r="S30" s="46" t="s">
        <v>505</v>
      </c>
      <c r="V30" s="46" t="s">
        <v>505</v>
      </c>
      <c r="Y30" s="46" t="s">
        <v>205</v>
      </c>
      <c r="AB30" s="45" t="s">
        <v>307</v>
      </c>
      <c r="AC30" s="45" t="s">
        <v>308</v>
      </c>
      <c r="AE30" s="52">
        <v>1</v>
      </c>
      <c r="AG30" s="52">
        <v>94955</v>
      </c>
      <c r="AH30" s="53">
        <f t="shared" si="0"/>
        <v>94955</v>
      </c>
      <c r="AL30" s="55">
        <v>8</v>
      </c>
      <c r="AN30" s="52">
        <f t="shared" si="1"/>
        <v>7596.4000000000005</v>
      </c>
      <c r="AO30" s="56" t="s">
        <v>309</v>
      </c>
      <c r="AQ30" s="57" t="s">
        <v>310</v>
      </c>
      <c r="AR30" s="57" t="s">
        <v>311</v>
      </c>
      <c r="AS30" s="57" t="s">
        <v>312</v>
      </c>
    </row>
    <row r="31" spans="6:45">
      <c r="F31" s="61">
        <v>45913</v>
      </c>
      <c r="G31" s="61">
        <v>45913</v>
      </c>
      <c r="H31" s="68" t="s">
        <v>467</v>
      </c>
      <c r="I31" s="61">
        <v>45913</v>
      </c>
      <c r="J31" s="68" t="s">
        <v>467</v>
      </c>
      <c r="L31" s="47" t="s">
        <v>305</v>
      </c>
      <c r="M31" s="68">
        <v>2661</v>
      </c>
      <c r="N31" s="70">
        <v>45930</v>
      </c>
      <c r="O31" s="68" t="s">
        <v>341</v>
      </c>
      <c r="S31" s="46" t="s">
        <v>506</v>
      </c>
      <c r="V31" s="46" t="s">
        <v>506</v>
      </c>
      <c r="Y31" s="46" t="s">
        <v>199</v>
      </c>
      <c r="AB31" s="45" t="s">
        <v>307</v>
      </c>
      <c r="AC31" s="45" t="s">
        <v>308</v>
      </c>
      <c r="AE31" s="52">
        <v>1</v>
      </c>
      <c r="AG31" s="52">
        <v>113113</v>
      </c>
      <c r="AH31" s="53">
        <f t="shared" si="0"/>
        <v>113113</v>
      </c>
      <c r="AL31" s="55">
        <v>8</v>
      </c>
      <c r="AN31" s="52">
        <f t="shared" si="1"/>
        <v>9049.0400000000009</v>
      </c>
      <c r="AO31" s="56" t="s">
        <v>309</v>
      </c>
      <c r="AQ31" s="57" t="s">
        <v>310</v>
      </c>
      <c r="AR31" s="57" t="s">
        <v>311</v>
      </c>
      <c r="AS31" s="57" t="s">
        <v>312</v>
      </c>
    </row>
    <row r="32" spans="6:45">
      <c r="F32" s="61">
        <v>45914</v>
      </c>
      <c r="G32" s="61">
        <v>45914</v>
      </c>
      <c r="H32" s="68" t="s">
        <v>468</v>
      </c>
      <c r="I32" s="61">
        <v>45914</v>
      </c>
      <c r="J32" s="68" t="s">
        <v>468</v>
      </c>
      <c r="L32" s="47" t="s">
        <v>305</v>
      </c>
      <c r="M32" s="68">
        <v>2661</v>
      </c>
      <c r="N32" s="70">
        <v>45930</v>
      </c>
      <c r="O32" s="68" t="s">
        <v>306</v>
      </c>
      <c r="S32" s="46" t="s">
        <v>507</v>
      </c>
      <c r="V32" s="46" t="s">
        <v>507</v>
      </c>
      <c r="Y32" s="46" t="s">
        <v>199</v>
      </c>
      <c r="AB32" s="45" t="s">
        <v>307</v>
      </c>
      <c r="AC32" s="45" t="s">
        <v>308</v>
      </c>
      <c r="AE32" s="52">
        <v>1</v>
      </c>
      <c r="AG32" s="52">
        <v>113113</v>
      </c>
      <c r="AH32" s="53">
        <f t="shared" si="0"/>
        <v>113113</v>
      </c>
      <c r="AL32" s="55">
        <v>8</v>
      </c>
      <c r="AN32" s="52">
        <f t="shared" si="1"/>
        <v>9049.0400000000009</v>
      </c>
      <c r="AO32" s="56" t="s">
        <v>309</v>
      </c>
      <c r="AQ32" s="57" t="s">
        <v>310</v>
      </c>
      <c r="AR32" s="57" t="s">
        <v>311</v>
      </c>
      <c r="AS32" s="57" t="s">
        <v>312</v>
      </c>
    </row>
    <row r="33" spans="6:45">
      <c r="F33" s="61">
        <v>45914</v>
      </c>
      <c r="G33" s="61">
        <v>45914</v>
      </c>
      <c r="H33" s="68" t="s">
        <v>468</v>
      </c>
      <c r="I33" s="61">
        <v>45914</v>
      </c>
      <c r="J33" s="68" t="s">
        <v>468</v>
      </c>
      <c r="L33" s="47" t="s">
        <v>305</v>
      </c>
      <c r="M33" s="68">
        <v>2661</v>
      </c>
      <c r="N33" s="70">
        <v>45930</v>
      </c>
      <c r="O33" s="68" t="s">
        <v>306</v>
      </c>
      <c r="S33" s="46" t="s">
        <v>507</v>
      </c>
      <c r="V33" s="46" t="s">
        <v>507</v>
      </c>
      <c r="Y33" s="46" t="s">
        <v>205</v>
      </c>
      <c r="AB33" s="45" t="s">
        <v>307</v>
      </c>
      <c r="AC33" s="45" t="s">
        <v>308</v>
      </c>
      <c r="AE33" s="52">
        <v>1</v>
      </c>
      <c r="AG33" s="52">
        <v>105505</v>
      </c>
      <c r="AH33" s="53">
        <f t="shared" si="0"/>
        <v>105505</v>
      </c>
      <c r="AL33" s="55">
        <v>8</v>
      </c>
      <c r="AN33" s="52">
        <f t="shared" si="1"/>
        <v>8440.4</v>
      </c>
      <c r="AO33" s="56" t="s">
        <v>309</v>
      </c>
      <c r="AQ33" s="57" t="s">
        <v>310</v>
      </c>
      <c r="AR33" s="57" t="s">
        <v>311</v>
      </c>
      <c r="AS33" s="57" t="s">
        <v>312</v>
      </c>
    </row>
    <row r="34" spans="6:45">
      <c r="F34" s="61">
        <v>45915</v>
      </c>
      <c r="G34" s="61">
        <v>45915</v>
      </c>
      <c r="H34" s="68" t="s">
        <v>469</v>
      </c>
      <c r="I34" s="61">
        <v>45915</v>
      </c>
      <c r="J34" s="68" t="s">
        <v>469</v>
      </c>
      <c r="L34" s="47" t="s">
        <v>305</v>
      </c>
      <c r="M34" s="68">
        <v>2661</v>
      </c>
      <c r="N34" s="70">
        <v>45930</v>
      </c>
      <c r="O34" s="68" t="s">
        <v>341</v>
      </c>
      <c r="S34" s="46" t="s">
        <v>506</v>
      </c>
      <c r="V34" s="46" t="s">
        <v>506</v>
      </c>
      <c r="Y34" s="46" t="s">
        <v>205</v>
      </c>
      <c r="AB34" s="45" t="s">
        <v>307</v>
      </c>
      <c r="AC34" s="45" t="s">
        <v>308</v>
      </c>
      <c r="AE34" s="52">
        <v>1</v>
      </c>
      <c r="AG34" s="52">
        <v>105505</v>
      </c>
      <c r="AH34" s="53">
        <f t="shared" si="0"/>
        <v>105505</v>
      </c>
      <c r="AL34" s="55">
        <v>8</v>
      </c>
      <c r="AN34" s="52">
        <f t="shared" si="1"/>
        <v>8440.4</v>
      </c>
      <c r="AO34" s="56" t="s">
        <v>309</v>
      </c>
      <c r="AQ34" s="57" t="s">
        <v>310</v>
      </c>
      <c r="AR34" s="57" t="s">
        <v>311</v>
      </c>
      <c r="AS34" s="57" t="s">
        <v>312</v>
      </c>
    </row>
    <row r="35" spans="6:45">
      <c r="F35" s="61">
        <v>45916</v>
      </c>
      <c r="G35" s="61">
        <v>45916</v>
      </c>
      <c r="H35" s="68" t="s">
        <v>470</v>
      </c>
      <c r="I35" s="61">
        <v>45916</v>
      </c>
      <c r="J35" s="68" t="s">
        <v>470</v>
      </c>
      <c r="L35" s="47" t="s">
        <v>305</v>
      </c>
      <c r="M35" s="68">
        <v>2661</v>
      </c>
      <c r="N35" s="70">
        <v>45930</v>
      </c>
      <c r="O35" s="68" t="s">
        <v>327</v>
      </c>
      <c r="S35" s="46" t="s">
        <v>508</v>
      </c>
      <c r="V35" s="46" t="s">
        <v>508</v>
      </c>
      <c r="Y35" s="46" t="s">
        <v>217</v>
      </c>
      <c r="AB35" s="45" t="s">
        <v>307</v>
      </c>
      <c r="AC35" s="45" t="s">
        <v>308</v>
      </c>
      <c r="AE35" s="52">
        <v>1</v>
      </c>
      <c r="AG35" s="52">
        <v>47673</v>
      </c>
      <c r="AH35" s="53">
        <f t="shared" si="0"/>
        <v>47673</v>
      </c>
      <c r="AL35" s="55">
        <v>8</v>
      </c>
      <c r="AN35" s="52">
        <f t="shared" si="1"/>
        <v>3813.84</v>
      </c>
      <c r="AO35" s="56" t="s">
        <v>309</v>
      </c>
      <c r="AQ35" s="57" t="s">
        <v>310</v>
      </c>
      <c r="AR35" s="57" t="s">
        <v>311</v>
      </c>
      <c r="AS35" s="57" t="s">
        <v>312</v>
      </c>
    </row>
    <row r="36" spans="6:45">
      <c r="F36" s="61">
        <v>45916</v>
      </c>
      <c r="G36" s="61">
        <v>45916</v>
      </c>
      <c r="H36" s="68" t="s">
        <v>471</v>
      </c>
      <c r="I36" s="61">
        <v>45916</v>
      </c>
      <c r="J36" s="68" t="s">
        <v>471</v>
      </c>
      <c r="L36" s="47" t="s">
        <v>305</v>
      </c>
      <c r="M36" s="68">
        <v>2661</v>
      </c>
      <c r="N36" s="70">
        <v>45930</v>
      </c>
      <c r="O36" s="68" t="s">
        <v>333</v>
      </c>
      <c r="S36" s="46" t="s">
        <v>509</v>
      </c>
      <c r="V36" s="46" t="s">
        <v>509</v>
      </c>
      <c r="Y36" s="46" t="s">
        <v>217</v>
      </c>
      <c r="AB36" s="45" t="s">
        <v>307</v>
      </c>
      <c r="AC36" s="45" t="s">
        <v>308</v>
      </c>
      <c r="AE36" s="52">
        <v>1</v>
      </c>
      <c r="AG36" s="52">
        <v>47673</v>
      </c>
      <c r="AH36" s="53">
        <f t="shared" si="0"/>
        <v>47673</v>
      </c>
      <c r="AL36" s="55">
        <v>8</v>
      </c>
      <c r="AN36" s="52">
        <f t="shared" si="1"/>
        <v>3813.84</v>
      </c>
      <c r="AO36" s="56" t="s">
        <v>309</v>
      </c>
      <c r="AQ36" s="57" t="s">
        <v>310</v>
      </c>
      <c r="AR36" s="57" t="s">
        <v>311</v>
      </c>
      <c r="AS36" s="57" t="s">
        <v>312</v>
      </c>
    </row>
    <row r="37" spans="6:45">
      <c r="F37" s="61">
        <v>45916</v>
      </c>
      <c r="G37" s="61">
        <v>45916</v>
      </c>
      <c r="H37" s="68" t="s">
        <v>471</v>
      </c>
      <c r="I37" s="61">
        <v>45916</v>
      </c>
      <c r="J37" s="68" t="s">
        <v>471</v>
      </c>
      <c r="L37" s="47" t="s">
        <v>305</v>
      </c>
      <c r="M37" s="68">
        <v>2661</v>
      </c>
      <c r="N37" s="70">
        <v>45930</v>
      </c>
      <c r="O37" s="68" t="s">
        <v>333</v>
      </c>
      <c r="S37" s="46" t="s">
        <v>509</v>
      </c>
      <c r="V37" s="46" t="s">
        <v>509</v>
      </c>
      <c r="Y37" s="46" t="s">
        <v>229</v>
      </c>
      <c r="AB37" s="45" t="s">
        <v>307</v>
      </c>
      <c r="AC37" s="45" t="s">
        <v>308</v>
      </c>
      <c r="AE37" s="52">
        <v>1</v>
      </c>
      <c r="AG37" s="52">
        <v>106026</v>
      </c>
      <c r="AH37" s="53">
        <f t="shared" si="0"/>
        <v>106026</v>
      </c>
      <c r="AL37" s="55">
        <v>8</v>
      </c>
      <c r="AN37" s="52">
        <f t="shared" si="1"/>
        <v>8482.08</v>
      </c>
      <c r="AO37" s="56" t="s">
        <v>309</v>
      </c>
      <c r="AQ37" s="57" t="s">
        <v>310</v>
      </c>
      <c r="AR37" s="57" t="s">
        <v>311</v>
      </c>
      <c r="AS37" s="57" t="s">
        <v>312</v>
      </c>
    </row>
    <row r="38" spans="6:45">
      <c r="F38" s="61">
        <v>45916</v>
      </c>
      <c r="G38" s="61">
        <v>45916</v>
      </c>
      <c r="H38" s="68" t="s">
        <v>472</v>
      </c>
      <c r="I38" s="61">
        <v>45916</v>
      </c>
      <c r="J38" s="68" t="s">
        <v>472</v>
      </c>
      <c r="L38" s="47" t="s">
        <v>305</v>
      </c>
      <c r="M38" s="68">
        <v>2661</v>
      </c>
      <c r="N38" s="70">
        <v>45930</v>
      </c>
      <c r="O38" s="68" t="s">
        <v>323</v>
      </c>
      <c r="S38" s="46" t="s">
        <v>510</v>
      </c>
      <c r="V38" s="46" t="s">
        <v>510</v>
      </c>
      <c r="Y38" s="46" t="s">
        <v>197</v>
      </c>
      <c r="AB38" s="45" t="s">
        <v>307</v>
      </c>
      <c r="AC38" s="45" t="s">
        <v>308</v>
      </c>
      <c r="AE38" s="52">
        <v>1</v>
      </c>
      <c r="AG38" s="52">
        <v>62783</v>
      </c>
      <c r="AH38" s="53">
        <f t="shared" si="0"/>
        <v>62783</v>
      </c>
      <c r="AL38" s="55">
        <v>8</v>
      </c>
      <c r="AN38" s="52">
        <f t="shared" si="1"/>
        <v>5022.6400000000003</v>
      </c>
      <c r="AO38" s="56" t="s">
        <v>309</v>
      </c>
      <c r="AQ38" s="57" t="s">
        <v>310</v>
      </c>
      <c r="AR38" s="57" t="s">
        <v>311</v>
      </c>
      <c r="AS38" s="57" t="s">
        <v>312</v>
      </c>
    </row>
    <row r="39" spans="6:45">
      <c r="F39" s="61">
        <v>45916</v>
      </c>
      <c r="G39" s="61">
        <v>45916</v>
      </c>
      <c r="H39" s="68" t="s">
        <v>473</v>
      </c>
      <c r="I39" s="61">
        <v>45916</v>
      </c>
      <c r="J39" s="68" t="s">
        <v>473</v>
      </c>
      <c r="L39" s="47" t="s">
        <v>305</v>
      </c>
      <c r="M39" s="68">
        <v>2661</v>
      </c>
      <c r="N39" s="70">
        <v>45930</v>
      </c>
      <c r="O39" s="68" t="s">
        <v>323</v>
      </c>
      <c r="S39" s="46" t="s">
        <v>510</v>
      </c>
      <c r="V39" s="46" t="s">
        <v>510</v>
      </c>
      <c r="Y39" s="46" t="s">
        <v>229</v>
      </c>
      <c r="AB39" s="45" t="s">
        <v>307</v>
      </c>
      <c r="AC39" s="45" t="s">
        <v>308</v>
      </c>
      <c r="AE39" s="52">
        <v>1</v>
      </c>
      <c r="AG39" s="52">
        <v>106026</v>
      </c>
      <c r="AH39" s="53">
        <f t="shared" si="0"/>
        <v>106026</v>
      </c>
      <c r="AL39" s="55">
        <v>8</v>
      </c>
      <c r="AN39" s="52">
        <f t="shared" si="1"/>
        <v>8482.08</v>
      </c>
      <c r="AO39" s="56" t="s">
        <v>309</v>
      </c>
      <c r="AQ39" s="57" t="s">
        <v>310</v>
      </c>
      <c r="AR39" s="57" t="s">
        <v>311</v>
      </c>
      <c r="AS39" s="57" t="s">
        <v>312</v>
      </c>
    </row>
    <row r="40" spans="6:45">
      <c r="F40" s="61">
        <v>45916</v>
      </c>
      <c r="G40" s="61">
        <v>45916</v>
      </c>
      <c r="H40" s="68" t="s">
        <v>474</v>
      </c>
      <c r="I40" s="61">
        <v>45916</v>
      </c>
      <c r="J40" s="68" t="s">
        <v>474</v>
      </c>
      <c r="L40" s="47" t="s">
        <v>305</v>
      </c>
      <c r="M40" s="68">
        <v>2661</v>
      </c>
      <c r="N40" s="70">
        <v>45930</v>
      </c>
      <c r="O40" s="68" t="s">
        <v>320</v>
      </c>
      <c r="S40" s="46" t="s">
        <v>500</v>
      </c>
      <c r="V40" s="46" t="s">
        <v>500</v>
      </c>
      <c r="Y40" s="46" t="s">
        <v>229</v>
      </c>
      <c r="AB40" s="45" t="s">
        <v>307</v>
      </c>
      <c r="AC40" s="45" t="s">
        <v>308</v>
      </c>
      <c r="AE40" s="52">
        <v>2</v>
      </c>
      <c r="AG40" s="52">
        <v>106026</v>
      </c>
      <c r="AH40" s="53">
        <f t="shared" si="0"/>
        <v>212052</v>
      </c>
      <c r="AL40" s="55">
        <v>8</v>
      </c>
      <c r="AN40" s="52">
        <f t="shared" si="1"/>
        <v>16964.16</v>
      </c>
      <c r="AO40" s="56" t="s">
        <v>309</v>
      </c>
      <c r="AQ40" s="57" t="s">
        <v>310</v>
      </c>
      <c r="AR40" s="57" t="s">
        <v>311</v>
      </c>
      <c r="AS40" s="57" t="s">
        <v>312</v>
      </c>
    </row>
    <row r="41" spans="6:45">
      <c r="F41" s="61">
        <v>45916</v>
      </c>
      <c r="G41" s="61">
        <v>45916</v>
      </c>
      <c r="H41" s="68" t="s">
        <v>475</v>
      </c>
      <c r="I41" s="61">
        <v>45916</v>
      </c>
      <c r="J41" s="68" t="s">
        <v>475</v>
      </c>
      <c r="L41" s="47" t="s">
        <v>305</v>
      </c>
      <c r="M41" s="68">
        <v>2661</v>
      </c>
      <c r="N41" s="70">
        <v>45930</v>
      </c>
      <c r="O41" s="68" t="s">
        <v>330</v>
      </c>
      <c r="S41" s="46" t="s">
        <v>498</v>
      </c>
      <c r="V41" s="46" t="s">
        <v>498</v>
      </c>
      <c r="Y41" s="46" t="s">
        <v>229</v>
      </c>
      <c r="AB41" s="45" t="s">
        <v>307</v>
      </c>
      <c r="AC41" s="45" t="s">
        <v>308</v>
      </c>
      <c r="AE41" s="52">
        <v>3</v>
      </c>
      <c r="AG41" s="52">
        <v>106026</v>
      </c>
      <c r="AH41" s="53">
        <f t="shared" si="0"/>
        <v>318078</v>
      </c>
      <c r="AL41" s="55">
        <v>8</v>
      </c>
      <c r="AN41" s="52">
        <f t="shared" si="1"/>
        <v>25446.240000000002</v>
      </c>
      <c r="AO41" s="56" t="s">
        <v>309</v>
      </c>
      <c r="AQ41" s="57" t="s">
        <v>310</v>
      </c>
      <c r="AR41" s="57" t="s">
        <v>311</v>
      </c>
      <c r="AS41" s="57" t="s">
        <v>312</v>
      </c>
    </row>
    <row r="42" spans="6:45">
      <c r="F42" s="61">
        <v>45918</v>
      </c>
      <c r="G42" s="61">
        <v>45918</v>
      </c>
      <c r="H42" s="68" t="s">
        <v>476</v>
      </c>
      <c r="I42" s="61">
        <v>45918</v>
      </c>
      <c r="J42" s="68" t="s">
        <v>476</v>
      </c>
      <c r="L42" s="47" t="s">
        <v>305</v>
      </c>
      <c r="M42" s="68">
        <v>2661</v>
      </c>
      <c r="N42" s="70">
        <v>45930</v>
      </c>
      <c r="O42" s="68" t="s">
        <v>321</v>
      </c>
      <c r="S42" s="46" t="s">
        <v>495</v>
      </c>
      <c r="V42" s="46" t="s">
        <v>495</v>
      </c>
      <c r="Y42" s="46" t="s">
        <v>229</v>
      </c>
      <c r="AB42" s="45" t="s">
        <v>307</v>
      </c>
      <c r="AC42" s="45" t="s">
        <v>308</v>
      </c>
      <c r="AE42" s="52">
        <v>1</v>
      </c>
      <c r="AG42" s="52">
        <v>106026</v>
      </c>
      <c r="AH42" s="53">
        <f t="shared" si="0"/>
        <v>106026</v>
      </c>
      <c r="AL42" s="55">
        <v>8</v>
      </c>
      <c r="AN42" s="52">
        <f t="shared" si="1"/>
        <v>8482.08</v>
      </c>
      <c r="AO42" s="56" t="s">
        <v>309</v>
      </c>
      <c r="AQ42" s="57" t="s">
        <v>310</v>
      </c>
      <c r="AR42" s="57" t="s">
        <v>311</v>
      </c>
      <c r="AS42" s="57" t="s">
        <v>312</v>
      </c>
    </row>
    <row r="43" spans="6:45">
      <c r="F43" s="61">
        <v>45919</v>
      </c>
      <c r="G43" s="61">
        <v>45919</v>
      </c>
      <c r="H43" s="68" t="s">
        <v>477</v>
      </c>
      <c r="I43" s="61">
        <v>45919</v>
      </c>
      <c r="J43" s="68" t="s">
        <v>477</v>
      </c>
      <c r="L43" s="47" t="s">
        <v>305</v>
      </c>
      <c r="M43" s="68">
        <v>2661</v>
      </c>
      <c r="N43" s="70">
        <v>45930</v>
      </c>
      <c r="O43" s="68" t="s">
        <v>317</v>
      </c>
      <c r="S43" s="46" t="s">
        <v>511</v>
      </c>
      <c r="V43" s="46" t="s">
        <v>511</v>
      </c>
      <c r="Y43" s="46" t="s">
        <v>229</v>
      </c>
      <c r="AB43" s="45" t="s">
        <v>307</v>
      </c>
      <c r="AC43" s="45" t="s">
        <v>308</v>
      </c>
      <c r="AE43" s="52">
        <v>1</v>
      </c>
      <c r="AG43" s="52">
        <v>106026</v>
      </c>
      <c r="AH43" s="53">
        <f t="shared" si="0"/>
        <v>106026</v>
      </c>
      <c r="AL43" s="55">
        <v>8</v>
      </c>
      <c r="AN43" s="52">
        <f t="shared" si="1"/>
        <v>8482.08</v>
      </c>
      <c r="AO43" s="56" t="s">
        <v>309</v>
      </c>
      <c r="AQ43" s="57" t="s">
        <v>310</v>
      </c>
      <c r="AR43" s="57" t="s">
        <v>311</v>
      </c>
      <c r="AS43" s="57" t="s">
        <v>312</v>
      </c>
    </row>
    <row r="44" spans="6:45">
      <c r="F44" s="61">
        <v>45920</v>
      </c>
      <c r="G44" s="61">
        <v>45920</v>
      </c>
      <c r="H44" s="68" t="s">
        <v>478</v>
      </c>
      <c r="I44" s="61">
        <v>45920</v>
      </c>
      <c r="J44" s="68" t="s">
        <v>478</v>
      </c>
      <c r="L44" s="47" t="s">
        <v>305</v>
      </c>
      <c r="M44" s="68">
        <v>2661</v>
      </c>
      <c r="N44" s="70">
        <v>45930</v>
      </c>
      <c r="O44" s="68" t="s">
        <v>331</v>
      </c>
      <c r="S44" s="46" t="s">
        <v>512</v>
      </c>
      <c r="V44" s="46" t="s">
        <v>512</v>
      </c>
      <c r="Y44" s="46" t="s">
        <v>221</v>
      </c>
      <c r="AB44" s="45" t="s">
        <v>307</v>
      </c>
      <c r="AC44" s="45" t="s">
        <v>308</v>
      </c>
      <c r="AE44" s="52">
        <v>1</v>
      </c>
      <c r="AG44" s="52">
        <v>43700</v>
      </c>
      <c r="AH44" s="53">
        <f t="shared" si="0"/>
        <v>43700</v>
      </c>
      <c r="AL44" s="55">
        <v>8</v>
      </c>
      <c r="AN44" s="52">
        <f t="shared" si="1"/>
        <v>3496</v>
      </c>
      <c r="AO44" s="56" t="s">
        <v>309</v>
      </c>
      <c r="AQ44" s="57" t="s">
        <v>310</v>
      </c>
      <c r="AR44" s="57" t="s">
        <v>311</v>
      </c>
      <c r="AS44" s="57" t="s">
        <v>312</v>
      </c>
    </row>
    <row r="45" spans="6:45">
      <c r="F45" s="61">
        <v>45920</v>
      </c>
      <c r="G45" s="61">
        <v>45920</v>
      </c>
      <c r="H45" s="68" t="s">
        <v>478</v>
      </c>
      <c r="I45" s="61">
        <v>45920</v>
      </c>
      <c r="J45" s="68" t="s">
        <v>478</v>
      </c>
      <c r="L45" s="47" t="s">
        <v>305</v>
      </c>
      <c r="M45" s="68">
        <v>2661</v>
      </c>
      <c r="N45" s="70">
        <v>45930</v>
      </c>
      <c r="O45" s="68" t="s">
        <v>331</v>
      </c>
      <c r="S45" s="46" t="s">
        <v>512</v>
      </c>
      <c r="V45" s="46" t="s">
        <v>512</v>
      </c>
      <c r="Y45" s="46" t="s">
        <v>223</v>
      </c>
      <c r="AB45" s="45" t="s">
        <v>307</v>
      </c>
      <c r="AC45" s="45" t="s">
        <v>308</v>
      </c>
      <c r="AE45" s="52">
        <v>4</v>
      </c>
      <c r="AG45" s="52">
        <v>52815</v>
      </c>
      <c r="AH45" s="53">
        <f t="shared" si="0"/>
        <v>211260</v>
      </c>
      <c r="AL45" s="55">
        <v>8</v>
      </c>
      <c r="AN45" s="52">
        <f t="shared" si="1"/>
        <v>16900.8</v>
      </c>
      <c r="AO45" s="56" t="s">
        <v>309</v>
      </c>
      <c r="AQ45" s="57" t="s">
        <v>310</v>
      </c>
      <c r="AR45" s="57" t="s">
        <v>311</v>
      </c>
      <c r="AS45" s="57" t="s">
        <v>312</v>
      </c>
    </row>
    <row r="46" spans="6:45">
      <c r="F46" s="61">
        <v>45920</v>
      </c>
      <c r="G46" s="61">
        <v>45920</v>
      </c>
      <c r="H46" s="68" t="s">
        <v>478</v>
      </c>
      <c r="I46" s="61">
        <v>45920</v>
      </c>
      <c r="J46" s="68" t="s">
        <v>478</v>
      </c>
      <c r="L46" s="47" t="s">
        <v>305</v>
      </c>
      <c r="M46" s="68">
        <v>2661</v>
      </c>
      <c r="N46" s="70">
        <v>45930</v>
      </c>
      <c r="O46" s="68" t="s">
        <v>331</v>
      </c>
      <c r="S46" s="46" t="s">
        <v>512</v>
      </c>
      <c r="V46" s="46" t="s">
        <v>512</v>
      </c>
      <c r="Y46" s="46" t="s">
        <v>205</v>
      </c>
      <c r="AB46" s="45" t="s">
        <v>307</v>
      </c>
      <c r="AC46" s="45" t="s">
        <v>308</v>
      </c>
      <c r="AE46" s="52">
        <v>2</v>
      </c>
      <c r="AG46" s="52">
        <v>89679</v>
      </c>
      <c r="AH46" s="53">
        <f t="shared" si="0"/>
        <v>179358</v>
      </c>
      <c r="AL46" s="55">
        <v>8</v>
      </c>
      <c r="AN46" s="52">
        <f t="shared" si="1"/>
        <v>14348.64</v>
      </c>
      <c r="AO46" s="56" t="s">
        <v>309</v>
      </c>
      <c r="AQ46" s="57" t="s">
        <v>310</v>
      </c>
      <c r="AR46" s="57" t="s">
        <v>311</v>
      </c>
      <c r="AS46" s="57" t="s">
        <v>312</v>
      </c>
    </row>
    <row r="47" spans="6:45">
      <c r="F47" s="61">
        <v>45920</v>
      </c>
      <c r="G47" s="61">
        <v>45920</v>
      </c>
      <c r="H47" s="68" t="s">
        <v>478</v>
      </c>
      <c r="I47" s="61">
        <v>45920</v>
      </c>
      <c r="J47" s="68" t="s">
        <v>478</v>
      </c>
      <c r="L47" s="47" t="s">
        <v>305</v>
      </c>
      <c r="M47" s="68">
        <v>2661</v>
      </c>
      <c r="N47" s="70">
        <v>45930</v>
      </c>
      <c r="O47" s="68" t="s">
        <v>331</v>
      </c>
      <c r="S47" s="46" t="s">
        <v>512</v>
      </c>
      <c r="V47" s="46" t="s">
        <v>512</v>
      </c>
      <c r="Y47" s="46" t="s">
        <v>217</v>
      </c>
      <c r="AB47" s="45" t="s">
        <v>307</v>
      </c>
      <c r="AC47" s="45" t="s">
        <v>308</v>
      </c>
      <c r="AE47" s="52">
        <v>2</v>
      </c>
      <c r="AG47" s="52">
        <v>47673</v>
      </c>
      <c r="AH47" s="53">
        <f t="shared" si="0"/>
        <v>95346</v>
      </c>
      <c r="AL47" s="55">
        <v>8</v>
      </c>
      <c r="AN47" s="52">
        <f t="shared" si="1"/>
        <v>7627.68</v>
      </c>
      <c r="AO47" s="56" t="s">
        <v>309</v>
      </c>
      <c r="AQ47" s="57" t="s">
        <v>310</v>
      </c>
      <c r="AR47" s="57" t="s">
        <v>311</v>
      </c>
      <c r="AS47" s="57" t="s">
        <v>312</v>
      </c>
    </row>
    <row r="48" spans="6:45">
      <c r="F48" s="61">
        <v>45921</v>
      </c>
      <c r="G48" s="61">
        <v>45921</v>
      </c>
      <c r="H48" s="68" t="s">
        <v>479</v>
      </c>
      <c r="I48" s="61">
        <v>45921</v>
      </c>
      <c r="J48" s="68" t="s">
        <v>479</v>
      </c>
      <c r="L48" s="47" t="s">
        <v>305</v>
      </c>
      <c r="M48" s="68">
        <v>2661</v>
      </c>
      <c r="N48" s="70">
        <v>45930</v>
      </c>
      <c r="O48" s="68" t="s">
        <v>347</v>
      </c>
      <c r="S48" s="46" t="s">
        <v>513</v>
      </c>
      <c r="V48" s="46" t="s">
        <v>513</v>
      </c>
      <c r="Y48" s="46" t="s">
        <v>205</v>
      </c>
      <c r="AB48" s="45" t="s">
        <v>307</v>
      </c>
      <c r="AC48" s="45" t="s">
        <v>308</v>
      </c>
      <c r="AE48" s="52">
        <v>3</v>
      </c>
      <c r="AG48" s="52">
        <v>105505</v>
      </c>
      <c r="AH48" s="53">
        <f t="shared" si="0"/>
        <v>316515</v>
      </c>
      <c r="AL48" s="55">
        <v>8</v>
      </c>
      <c r="AN48" s="52">
        <f t="shared" si="1"/>
        <v>25321.200000000001</v>
      </c>
      <c r="AO48" s="56" t="s">
        <v>309</v>
      </c>
      <c r="AQ48" s="57" t="s">
        <v>310</v>
      </c>
      <c r="AR48" s="57" t="s">
        <v>311</v>
      </c>
      <c r="AS48" s="57" t="s">
        <v>312</v>
      </c>
    </row>
    <row r="49" spans="6:45">
      <c r="F49" s="61">
        <v>45921</v>
      </c>
      <c r="G49" s="61">
        <v>45921</v>
      </c>
      <c r="H49" s="68" t="s">
        <v>480</v>
      </c>
      <c r="I49" s="61">
        <v>45921</v>
      </c>
      <c r="J49" s="68" t="s">
        <v>480</v>
      </c>
      <c r="L49" s="47" t="s">
        <v>305</v>
      </c>
      <c r="M49" s="68">
        <v>2661</v>
      </c>
      <c r="N49" s="70">
        <v>45930</v>
      </c>
      <c r="O49" s="68" t="s">
        <v>306</v>
      </c>
      <c r="S49" s="46" t="s">
        <v>507</v>
      </c>
      <c r="V49" s="46" t="s">
        <v>507</v>
      </c>
      <c r="Y49" s="46" t="s">
        <v>205</v>
      </c>
      <c r="AB49" s="45" t="s">
        <v>307</v>
      </c>
      <c r="AC49" s="45" t="s">
        <v>308</v>
      </c>
      <c r="AE49" s="52">
        <v>1</v>
      </c>
      <c r="AG49" s="52">
        <v>105505</v>
      </c>
      <c r="AH49" s="53">
        <f t="shared" si="0"/>
        <v>105505</v>
      </c>
      <c r="AL49" s="55">
        <v>8</v>
      </c>
      <c r="AN49" s="52">
        <f t="shared" si="1"/>
        <v>8440.4</v>
      </c>
      <c r="AO49" s="56" t="s">
        <v>309</v>
      </c>
      <c r="AQ49" s="57" t="s">
        <v>310</v>
      </c>
      <c r="AR49" s="57" t="s">
        <v>311</v>
      </c>
      <c r="AS49" s="57" t="s">
        <v>312</v>
      </c>
    </row>
    <row r="50" spans="6:45">
      <c r="F50" s="61">
        <v>45922</v>
      </c>
      <c r="G50" s="61">
        <v>45922</v>
      </c>
      <c r="H50" s="68" t="s">
        <v>481</v>
      </c>
      <c r="I50" s="61">
        <v>45922</v>
      </c>
      <c r="J50" s="68" t="s">
        <v>481</v>
      </c>
      <c r="L50" s="47" t="s">
        <v>305</v>
      </c>
      <c r="M50" s="68">
        <v>2661</v>
      </c>
      <c r="N50" s="70">
        <v>45930</v>
      </c>
      <c r="O50" s="68" t="s">
        <v>381</v>
      </c>
      <c r="S50" s="46" t="s">
        <v>502</v>
      </c>
      <c r="V50" s="46" t="s">
        <v>502</v>
      </c>
      <c r="Y50" s="46" t="s">
        <v>225</v>
      </c>
      <c r="AB50" s="45" t="s">
        <v>307</v>
      </c>
      <c r="AC50" s="45" t="s">
        <v>308</v>
      </c>
      <c r="AE50" s="52">
        <v>2</v>
      </c>
      <c r="AG50" s="52">
        <v>101845</v>
      </c>
      <c r="AH50" s="53">
        <f t="shared" si="0"/>
        <v>203690</v>
      </c>
      <c r="AL50" s="55">
        <v>8</v>
      </c>
      <c r="AN50" s="52">
        <f t="shared" si="1"/>
        <v>16295.2</v>
      </c>
      <c r="AO50" s="56" t="s">
        <v>309</v>
      </c>
      <c r="AQ50" s="57" t="s">
        <v>310</v>
      </c>
      <c r="AR50" s="57" t="s">
        <v>311</v>
      </c>
      <c r="AS50" s="57" t="s">
        <v>312</v>
      </c>
    </row>
    <row r="51" spans="6:45">
      <c r="F51" s="61">
        <v>45922</v>
      </c>
      <c r="G51" s="61">
        <v>45922</v>
      </c>
      <c r="H51" s="68" t="s">
        <v>481</v>
      </c>
      <c r="I51" s="61">
        <v>45922</v>
      </c>
      <c r="J51" s="68" t="s">
        <v>481</v>
      </c>
      <c r="L51" s="47" t="s">
        <v>305</v>
      </c>
      <c r="M51" s="68">
        <v>2661</v>
      </c>
      <c r="N51" s="70">
        <v>45930</v>
      </c>
      <c r="O51" s="68" t="s">
        <v>381</v>
      </c>
      <c r="S51" s="46" t="s">
        <v>502</v>
      </c>
      <c r="V51" s="46" t="s">
        <v>502</v>
      </c>
      <c r="Y51" s="46" t="s">
        <v>205</v>
      </c>
      <c r="AB51" s="45" t="s">
        <v>307</v>
      </c>
      <c r="AC51" s="45" t="s">
        <v>308</v>
      </c>
      <c r="AE51" s="52">
        <v>1</v>
      </c>
      <c r="AG51" s="52">
        <v>105505</v>
      </c>
      <c r="AH51" s="53">
        <f t="shared" si="0"/>
        <v>105505</v>
      </c>
      <c r="AL51" s="55">
        <v>8</v>
      </c>
      <c r="AN51" s="52">
        <f t="shared" si="1"/>
        <v>8440.4</v>
      </c>
      <c r="AO51" s="56" t="s">
        <v>309</v>
      </c>
      <c r="AQ51" s="57" t="s">
        <v>310</v>
      </c>
      <c r="AR51" s="57" t="s">
        <v>311</v>
      </c>
      <c r="AS51" s="57" t="s">
        <v>312</v>
      </c>
    </row>
    <row r="52" spans="6:45">
      <c r="F52" s="61">
        <v>45922</v>
      </c>
      <c r="G52" s="61">
        <v>45922</v>
      </c>
      <c r="H52" s="68" t="s">
        <v>481</v>
      </c>
      <c r="I52" s="61">
        <v>45922</v>
      </c>
      <c r="J52" s="68" t="s">
        <v>481</v>
      </c>
      <c r="L52" s="47" t="s">
        <v>305</v>
      </c>
      <c r="M52" s="68">
        <v>2661</v>
      </c>
      <c r="N52" s="70">
        <v>45930</v>
      </c>
      <c r="O52" s="68" t="s">
        <v>381</v>
      </c>
      <c r="S52" s="46" t="s">
        <v>502</v>
      </c>
      <c r="V52" s="46" t="s">
        <v>502</v>
      </c>
      <c r="Y52" s="46" t="s">
        <v>217</v>
      </c>
      <c r="AB52" s="45" t="s">
        <v>307</v>
      </c>
      <c r="AC52" s="45" t="s">
        <v>308</v>
      </c>
      <c r="AE52" s="52">
        <v>2</v>
      </c>
      <c r="AG52" s="52">
        <v>47673</v>
      </c>
      <c r="AH52" s="53">
        <f t="shared" si="0"/>
        <v>95346</v>
      </c>
      <c r="AL52" s="55">
        <v>8</v>
      </c>
      <c r="AN52" s="52">
        <f t="shared" si="1"/>
        <v>7627.68</v>
      </c>
      <c r="AO52" s="56" t="s">
        <v>309</v>
      </c>
      <c r="AQ52" s="57" t="s">
        <v>310</v>
      </c>
      <c r="AR52" s="57" t="s">
        <v>311</v>
      </c>
      <c r="AS52" s="57" t="s">
        <v>312</v>
      </c>
    </row>
    <row r="53" spans="6:45">
      <c r="F53" s="61">
        <v>45922</v>
      </c>
      <c r="G53" s="61">
        <v>45922</v>
      </c>
      <c r="H53" s="68" t="s">
        <v>481</v>
      </c>
      <c r="I53" s="61">
        <v>45922</v>
      </c>
      <c r="J53" s="68" t="s">
        <v>481</v>
      </c>
      <c r="L53" s="47" t="s">
        <v>305</v>
      </c>
      <c r="M53" s="68">
        <v>2661</v>
      </c>
      <c r="N53" s="70">
        <v>45930</v>
      </c>
      <c r="O53" s="68" t="s">
        <v>381</v>
      </c>
      <c r="S53" s="46" t="s">
        <v>502</v>
      </c>
      <c r="V53" s="46" t="s">
        <v>502</v>
      </c>
      <c r="Y53" s="46" t="s">
        <v>229</v>
      </c>
      <c r="AB53" s="45" t="s">
        <v>307</v>
      </c>
      <c r="AC53" s="45" t="s">
        <v>308</v>
      </c>
      <c r="AE53" s="52">
        <v>2</v>
      </c>
      <c r="AG53" s="52">
        <v>106026</v>
      </c>
      <c r="AH53" s="53">
        <f t="shared" si="0"/>
        <v>212052</v>
      </c>
      <c r="AL53" s="55">
        <v>8</v>
      </c>
      <c r="AN53" s="52">
        <f t="shared" si="1"/>
        <v>16964.16</v>
      </c>
      <c r="AO53" s="56" t="s">
        <v>309</v>
      </c>
      <c r="AQ53" s="57" t="s">
        <v>310</v>
      </c>
      <c r="AR53" s="57" t="s">
        <v>311</v>
      </c>
      <c r="AS53" s="57" t="s">
        <v>312</v>
      </c>
    </row>
    <row r="54" spans="6:45">
      <c r="F54" s="61">
        <v>45922</v>
      </c>
      <c r="G54" s="61">
        <v>45922</v>
      </c>
      <c r="H54" s="68" t="s">
        <v>482</v>
      </c>
      <c r="I54" s="61">
        <v>45922</v>
      </c>
      <c r="J54" s="68" t="s">
        <v>482</v>
      </c>
      <c r="L54" s="47" t="s">
        <v>305</v>
      </c>
      <c r="M54" s="68">
        <v>2661</v>
      </c>
      <c r="N54" s="70">
        <v>45930</v>
      </c>
      <c r="O54" s="68" t="s">
        <v>353</v>
      </c>
      <c r="S54" s="46" t="s">
        <v>514</v>
      </c>
      <c r="V54" s="46" t="s">
        <v>514</v>
      </c>
      <c r="Y54" s="46" t="s">
        <v>223</v>
      </c>
      <c r="AB54" s="45" t="s">
        <v>307</v>
      </c>
      <c r="AC54" s="45" t="s">
        <v>308</v>
      </c>
      <c r="AE54" s="52">
        <v>2</v>
      </c>
      <c r="AG54" s="52">
        <v>52815</v>
      </c>
      <c r="AH54" s="53">
        <f t="shared" si="0"/>
        <v>105630</v>
      </c>
      <c r="AL54" s="55">
        <v>8</v>
      </c>
      <c r="AN54" s="52">
        <f t="shared" si="1"/>
        <v>8450.4</v>
      </c>
      <c r="AO54" s="56" t="s">
        <v>309</v>
      </c>
      <c r="AQ54" s="57" t="s">
        <v>310</v>
      </c>
      <c r="AR54" s="57" t="s">
        <v>311</v>
      </c>
      <c r="AS54" s="57" t="s">
        <v>312</v>
      </c>
    </row>
    <row r="55" spans="6:45">
      <c r="F55" s="61">
        <v>45922</v>
      </c>
      <c r="G55" s="61">
        <v>45922</v>
      </c>
      <c r="H55" s="68" t="s">
        <v>482</v>
      </c>
      <c r="I55" s="61">
        <v>45922</v>
      </c>
      <c r="J55" s="68" t="s">
        <v>482</v>
      </c>
      <c r="L55" s="47" t="s">
        <v>305</v>
      </c>
      <c r="M55" s="68">
        <v>2661</v>
      </c>
      <c r="N55" s="70">
        <v>45930</v>
      </c>
      <c r="O55" s="68" t="s">
        <v>353</v>
      </c>
      <c r="S55" s="46" t="s">
        <v>514</v>
      </c>
      <c r="V55" s="46" t="s">
        <v>514</v>
      </c>
      <c r="Y55" s="46" t="s">
        <v>221</v>
      </c>
      <c r="AB55" s="45" t="s">
        <v>307</v>
      </c>
      <c r="AC55" s="45" t="s">
        <v>308</v>
      </c>
      <c r="AE55" s="52">
        <v>1</v>
      </c>
      <c r="AG55" s="52">
        <v>43700</v>
      </c>
      <c r="AH55" s="53">
        <f t="shared" si="0"/>
        <v>43700</v>
      </c>
      <c r="AL55" s="55">
        <v>8</v>
      </c>
      <c r="AN55" s="52">
        <f t="shared" si="1"/>
        <v>3496</v>
      </c>
      <c r="AO55" s="56" t="s">
        <v>309</v>
      </c>
      <c r="AQ55" s="57" t="s">
        <v>310</v>
      </c>
      <c r="AR55" s="57" t="s">
        <v>311</v>
      </c>
      <c r="AS55" s="57" t="s">
        <v>312</v>
      </c>
    </row>
    <row r="56" spans="6:45">
      <c r="F56" s="61">
        <v>45922</v>
      </c>
      <c r="G56" s="61">
        <v>45922</v>
      </c>
      <c r="H56" s="68" t="s">
        <v>481</v>
      </c>
      <c r="I56" s="61">
        <v>45922</v>
      </c>
      <c r="J56" s="68" t="s">
        <v>481</v>
      </c>
      <c r="L56" s="47" t="s">
        <v>305</v>
      </c>
      <c r="M56" s="68">
        <v>2661</v>
      </c>
      <c r="N56" s="70">
        <v>45930</v>
      </c>
      <c r="O56" s="68" t="s">
        <v>381</v>
      </c>
      <c r="S56" s="46" t="s">
        <v>502</v>
      </c>
      <c r="V56" s="46" t="s">
        <v>502</v>
      </c>
      <c r="Y56" s="46" t="s">
        <v>197</v>
      </c>
      <c r="AB56" s="45" t="s">
        <v>307</v>
      </c>
      <c r="AC56" s="45" t="s">
        <v>308</v>
      </c>
      <c r="AE56" s="52">
        <v>2</v>
      </c>
      <c r="AG56" s="52">
        <v>69759</v>
      </c>
      <c r="AH56" s="53">
        <f t="shared" si="0"/>
        <v>139518</v>
      </c>
      <c r="AL56" s="55">
        <v>8</v>
      </c>
      <c r="AN56" s="52">
        <f t="shared" si="1"/>
        <v>11161.44</v>
      </c>
      <c r="AO56" s="56" t="s">
        <v>309</v>
      </c>
      <c r="AQ56" s="57" t="s">
        <v>310</v>
      </c>
      <c r="AR56" s="57" t="s">
        <v>311</v>
      </c>
      <c r="AS56" s="57" t="s">
        <v>312</v>
      </c>
    </row>
    <row r="57" spans="6:45">
      <c r="F57" s="61">
        <v>45922</v>
      </c>
      <c r="G57" s="61">
        <v>45922</v>
      </c>
      <c r="H57" s="68" t="s">
        <v>483</v>
      </c>
      <c r="I57" s="61">
        <v>45922</v>
      </c>
      <c r="J57" s="68" t="s">
        <v>483</v>
      </c>
      <c r="L57" s="47" t="s">
        <v>305</v>
      </c>
      <c r="M57" s="68">
        <v>2661</v>
      </c>
      <c r="N57" s="70">
        <v>45930</v>
      </c>
      <c r="O57" s="68" t="s">
        <v>306</v>
      </c>
      <c r="S57" s="46" t="s">
        <v>515</v>
      </c>
      <c r="V57" s="46" t="s">
        <v>515</v>
      </c>
      <c r="Y57" s="46" t="s">
        <v>205</v>
      </c>
      <c r="AB57" s="45" t="s">
        <v>307</v>
      </c>
      <c r="AC57" s="45" t="s">
        <v>308</v>
      </c>
      <c r="AE57" s="52">
        <v>2</v>
      </c>
      <c r="AG57" s="52">
        <v>94955</v>
      </c>
      <c r="AH57" s="53">
        <f t="shared" si="0"/>
        <v>189910</v>
      </c>
      <c r="AL57" s="55">
        <v>8</v>
      </c>
      <c r="AN57" s="52">
        <f t="shared" si="1"/>
        <v>15192.800000000001</v>
      </c>
      <c r="AO57" s="56" t="s">
        <v>309</v>
      </c>
      <c r="AQ57" s="57" t="s">
        <v>310</v>
      </c>
      <c r="AR57" s="57" t="s">
        <v>311</v>
      </c>
      <c r="AS57" s="57" t="s">
        <v>312</v>
      </c>
    </row>
    <row r="58" spans="6:45">
      <c r="F58" s="61">
        <v>45922</v>
      </c>
      <c r="G58" s="61">
        <v>45922</v>
      </c>
      <c r="H58" s="68" t="s">
        <v>483</v>
      </c>
      <c r="I58" s="61">
        <v>45922</v>
      </c>
      <c r="J58" s="68" t="s">
        <v>483</v>
      </c>
      <c r="L58" s="47" t="s">
        <v>305</v>
      </c>
      <c r="M58" s="68">
        <v>2661</v>
      </c>
      <c r="N58" s="70">
        <v>45930</v>
      </c>
      <c r="O58" s="68" t="s">
        <v>306</v>
      </c>
      <c r="S58" s="46" t="s">
        <v>515</v>
      </c>
      <c r="V58" s="46" t="s">
        <v>515</v>
      </c>
      <c r="Y58" s="46" t="s">
        <v>229</v>
      </c>
      <c r="AB58" s="45" t="s">
        <v>307</v>
      </c>
      <c r="AC58" s="45" t="s">
        <v>308</v>
      </c>
      <c r="AE58" s="52">
        <v>3</v>
      </c>
      <c r="AG58" s="52">
        <v>106026</v>
      </c>
      <c r="AH58" s="53">
        <f t="shared" si="0"/>
        <v>318078</v>
      </c>
      <c r="AL58" s="55">
        <v>8</v>
      </c>
      <c r="AN58" s="52">
        <f t="shared" si="1"/>
        <v>25446.240000000002</v>
      </c>
      <c r="AO58" s="56" t="s">
        <v>309</v>
      </c>
      <c r="AQ58" s="57" t="s">
        <v>310</v>
      </c>
      <c r="AR58" s="57" t="s">
        <v>311</v>
      </c>
      <c r="AS58" s="57" t="s">
        <v>312</v>
      </c>
    </row>
    <row r="59" spans="6:45">
      <c r="F59" s="61">
        <v>45922</v>
      </c>
      <c r="G59" s="61">
        <v>45922</v>
      </c>
      <c r="H59" s="68" t="s">
        <v>484</v>
      </c>
      <c r="I59" s="61">
        <v>45922</v>
      </c>
      <c r="J59" s="68" t="s">
        <v>484</v>
      </c>
      <c r="L59" s="47" t="s">
        <v>305</v>
      </c>
      <c r="M59" s="68">
        <v>2661</v>
      </c>
      <c r="N59" s="70">
        <v>45930</v>
      </c>
      <c r="O59" s="68" t="s">
        <v>390</v>
      </c>
      <c r="S59" s="46" t="s">
        <v>492</v>
      </c>
      <c r="V59" s="46" t="s">
        <v>492</v>
      </c>
      <c r="Y59" s="46" t="s">
        <v>197</v>
      </c>
      <c r="AB59" s="45" t="s">
        <v>307</v>
      </c>
      <c r="AC59" s="45" t="s">
        <v>308</v>
      </c>
      <c r="AE59" s="52">
        <v>1</v>
      </c>
      <c r="AG59" s="52">
        <v>62783</v>
      </c>
      <c r="AH59" s="53">
        <f t="shared" si="0"/>
        <v>62783</v>
      </c>
      <c r="AL59" s="55">
        <v>8</v>
      </c>
      <c r="AN59" s="52">
        <f t="shared" si="1"/>
        <v>5022.6400000000003</v>
      </c>
      <c r="AO59" s="56" t="s">
        <v>309</v>
      </c>
      <c r="AQ59" s="57" t="s">
        <v>310</v>
      </c>
      <c r="AR59" s="57" t="s">
        <v>311</v>
      </c>
      <c r="AS59" s="57" t="s">
        <v>312</v>
      </c>
    </row>
    <row r="60" spans="6:45">
      <c r="F60" s="61">
        <v>45922</v>
      </c>
      <c r="G60" s="61">
        <v>45922</v>
      </c>
      <c r="H60" s="68" t="s">
        <v>484</v>
      </c>
      <c r="I60" s="61">
        <v>45922</v>
      </c>
      <c r="J60" s="68" t="s">
        <v>484</v>
      </c>
      <c r="L60" s="47" t="s">
        <v>305</v>
      </c>
      <c r="M60" s="68">
        <v>2661</v>
      </c>
      <c r="N60" s="70">
        <v>45930</v>
      </c>
      <c r="O60" s="68" t="s">
        <v>390</v>
      </c>
      <c r="S60" s="46" t="s">
        <v>492</v>
      </c>
      <c r="V60" s="46" t="s">
        <v>492</v>
      </c>
      <c r="Y60" s="46" t="s">
        <v>205</v>
      </c>
      <c r="AB60" s="45" t="s">
        <v>307</v>
      </c>
      <c r="AC60" s="45" t="s">
        <v>308</v>
      </c>
      <c r="AE60" s="52">
        <v>1</v>
      </c>
      <c r="AG60" s="52">
        <v>94955</v>
      </c>
      <c r="AH60" s="53">
        <f t="shared" si="0"/>
        <v>94955</v>
      </c>
      <c r="AL60" s="55">
        <v>8</v>
      </c>
      <c r="AN60" s="52">
        <f t="shared" si="1"/>
        <v>7596.4000000000005</v>
      </c>
      <c r="AO60" s="56" t="s">
        <v>309</v>
      </c>
      <c r="AQ60" s="57" t="s">
        <v>310</v>
      </c>
      <c r="AR60" s="57" t="s">
        <v>311</v>
      </c>
      <c r="AS60" s="57" t="s">
        <v>312</v>
      </c>
    </row>
    <row r="61" spans="6:45">
      <c r="F61" s="61">
        <v>45922</v>
      </c>
      <c r="G61" s="61">
        <v>45922</v>
      </c>
      <c r="H61" s="68" t="s">
        <v>485</v>
      </c>
      <c r="I61" s="61">
        <v>45922</v>
      </c>
      <c r="J61" s="68" t="s">
        <v>485</v>
      </c>
      <c r="L61" s="47" t="s">
        <v>305</v>
      </c>
      <c r="M61" s="68">
        <v>2661</v>
      </c>
      <c r="N61" s="70">
        <v>45930</v>
      </c>
      <c r="O61" s="68" t="s">
        <v>384</v>
      </c>
      <c r="S61" s="46" t="s">
        <v>516</v>
      </c>
      <c r="V61" s="46" t="s">
        <v>516</v>
      </c>
      <c r="Y61" s="46" t="s">
        <v>205</v>
      </c>
      <c r="AB61" s="45" t="s">
        <v>307</v>
      </c>
      <c r="AC61" s="45" t="s">
        <v>308</v>
      </c>
      <c r="AE61" s="52">
        <v>1</v>
      </c>
      <c r="AG61" s="52">
        <v>105505</v>
      </c>
      <c r="AH61" s="53">
        <f t="shared" si="0"/>
        <v>105505</v>
      </c>
      <c r="AL61" s="55">
        <v>8</v>
      </c>
      <c r="AN61" s="52">
        <f t="shared" si="1"/>
        <v>8440.4</v>
      </c>
      <c r="AO61" s="56" t="s">
        <v>309</v>
      </c>
      <c r="AQ61" s="57" t="s">
        <v>310</v>
      </c>
      <c r="AR61" s="57" t="s">
        <v>311</v>
      </c>
      <c r="AS61" s="57" t="s">
        <v>312</v>
      </c>
    </row>
    <row r="62" spans="6:45">
      <c r="F62" s="61">
        <v>45922</v>
      </c>
      <c r="G62" s="61">
        <v>45922</v>
      </c>
      <c r="H62" s="68" t="s">
        <v>485</v>
      </c>
      <c r="I62" s="61">
        <v>45922</v>
      </c>
      <c r="J62" s="68" t="s">
        <v>485</v>
      </c>
      <c r="L62" s="47" t="s">
        <v>305</v>
      </c>
      <c r="M62" s="68">
        <v>2661</v>
      </c>
      <c r="N62" s="70">
        <v>45930</v>
      </c>
      <c r="O62" s="68" t="s">
        <v>384</v>
      </c>
      <c r="S62" s="46" t="s">
        <v>516</v>
      </c>
      <c r="V62" s="46" t="s">
        <v>516</v>
      </c>
      <c r="Y62" s="46" t="s">
        <v>229</v>
      </c>
      <c r="AB62" s="45" t="s">
        <v>307</v>
      </c>
      <c r="AC62" s="45" t="s">
        <v>308</v>
      </c>
      <c r="AE62" s="52">
        <v>2</v>
      </c>
      <c r="AG62" s="52">
        <v>106026</v>
      </c>
      <c r="AH62" s="53">
        <f t="shared" si="0"/>
        <v>212052</v>
      </c>
      <c r="AL62" s="55">
        <v>8</v>
      </c>
      <c r="AN62" s="52">
        <f t="shared" si="1"/>
        <v>16964.16</v>
      </c>
      <c r="AO62" s="56" t="s">
        <v>309</v>
      </c>
      <c r="AQ62" s="57" t="s">
        <v>310</v>
      </c>
      <c r="AR62" s="57" t="s">
        <v>311</v>
      </c>
      <c r="AS62" s="57" t="s">
        <v>312</v>
      </c>
    </row>
    <row r="63" spans="6:45">
      <c r="F63" s="61">
        <v>45922</v>
      </c>
      <c r="G63" s="61">
        <v>45922</v>
      </c>
      <c r="H63" s="68" t="s">
        <v>486</v>
      </c>
      <c r="I63" s="61">
        <v>45922</v>
      </c>
      <c r="J63" s="68" t="s">
        <v>486</v>
      </c>
      <c r="L63" s="47" t="s">
        <v>305</v>
      </c>
      <c r="M63" s="68">
        <v>2661</v>
      </c>
      <c r="N63" s="70">
        <v>45930</v>
      </c>
      <c r="O63" s="68" t="s">
        <v>359</v>
      </c>
      <c r="S63" s="46" t="s">
        <v>517</v>
      </c>
      <c r="V63" s="46" t="s">
        <v>517</v>
      </c>
      <c r="Y63" s="46" t="s">
        <v>199</v>
      </c>
      <c r="AB63" s="45" t="s">
        <v>307</v>
      </c>
      <c r="AC63" s="45" t="s">
        <v>308</v>
      </c>
      <c r="AE63" s="52">
        <v>1</v>
      </c>
      <c r="AG63" s="52">
        <v>113113</v>
      </c>
      <c r="AH63" s="53">
        <f t="shared" si="0"/>
        <v>113113</v>
      </c>
      <c r="AL63" s="55">
        <v>8</v>
      </c>
      <c r="AN63" s="52">
        <f t="shared" si="1"/>
        <v>9049.0400000000009</v>
      </c>
      <c r="AO63" s="56" t="s">
        <v>309</v>
      </c>
      <c r="AQ63" s="57" t="s">
        <v>310</v>
      </c>
      <c r="AR63" s="57" t="s">
        <v>311</v>
      </c>
      <c r="AS63" s="57" t="s">
        <v>312</v>
      </c>
    </row>
    <row r="64" spans="6:45">
      <c r="F64" s="61">
        <v>45923</v>
      </c>
      <c r="G64" s="61">
        <v>45923</v>
      </c>
      <c r="H64" s="68" t="s">
        <v>487</v>
      </c>
      <c r="I64" s="61">
        <v>45923</v>
      </c>
      <c r="J64" s="68" t="s">
        <v>487</v>
      </c>
      <c r="L64" s="47" t="s">
        <v>305</v>
      </c>
      <c r="M64" s="68">
        <v>2661</v>
      </c>
      <c r="N64" s="70">
        <v>45930</v>
      </c>
      <c r="O64" s="68" t="s">
        <v>306</v>
      </c>
      <c r="S64" s="46" t="s">
        <v>518</v>
      </c>
      <c r="V64" s="46" t="s">
        <v>518</v>
      </c>
      <c r="Y64" s="46" t="s">
        <v>197</v>
      </c>
      <c r="AB64" s="45" t="s">
        <v>307</v>
      </c>
      <c r="AC64" s="45" t="s">
        <v>308</v>
      </c>
      <c r="AE64" s="52">
        <v>1</v>
      </c>
      <c r="AG64" s="52">
        <v>62783</v>
      </c>
      <c r="AH64" s="53">
        <f t="shared" si="0"/>
        <v>62783</v>
      </c>
      <c r="AL64" s="55">
        <v>8</v>
      </c>
      <c r="AN64" s="52">
        <f t="shared" si="1"/>
        <v>5022.6400000000003</v>
      </c>
      <c r="AO64" s="56" t="s">
        <v>309</v>
      </c>
      <c r="AQ64" s="57" t="s">
        <v>310</v>
      </c>
      <c r="AR64" s="57" t="s">
        <v>311</v>
      </c>
      <c r="AS64" s="57" t="s">
        <v>312</v>
      </c>
    </row>
    <row r="65" spans="6:45">
      <c r="F65" s="61">
        <v>45923</v>
      </c>
      <c r="G65" s="61">
        <v>45923</v>
      </c>
      <c r="H65" s="68" t="s">
        <v>488</v>
      </c>
      <c r="I65" s="61">
        <v>45923</v>
      </c>
      <c r="J65" s="68" t="s">
        <v>488</v>
      </c>
      <c r="L65" s="47" t="s">
        <v>305</v>
      </c>
      <c r="M65" s="68">
        <v>2661</v>
      </c>
      <c r="N65" s="70">
        <v>45930</v>
      </c>
      <c r="O65" s="68" t="s">
        <v>388</v>
      </c>
      <c r="S65" s="46" t="s">
        <v>519</v>
      </c>
      <c r="V65" s="46" t="s">
        <v>519</v>
      </c>
      <c r="Y65" s="46" t="s">
        <v>199</v>
      </c>
      <c r="AB65" s="45" t="s">
        <v>307</v>
      </c>
      <c r="AC65" s="45" t="s">
        <v>308</v>
      </c>
      <c r="AE65" s="52">
        <v>1</v>
      </c>
      <c r="AG65" s="52">
        <v>113113</v>
      </c>
      <c r="AH65" s="53">
        <f t="shared" si="0"/>
        <v>113113</v>
      </c>
      <c r="AL65" s="55">
        <v>8</v>
      </c>
      <c r="AN65" s="52">
        <f t="shared" si="1"/>
        <v>9049.0400000000009</v>
      </c>
      <c r="AO65" s="56" t="s">
        <v>309</v>
      </c>
      <c r="AQ65" s="57" t="s">
        <v>310</v>
      </c>
      <c r="AR65" s="57" t="s">
        <v>311</v>
      </c>
      <c r="AS65" s="57" t="s">
        <v>312</v>
      </c>
    </row>
    <row r="66" spans="6:45">
      <c r="F66" s="61">
        <v>45923</v>
      </c>
      <c r="G66" s="61">
        <v>45923</v>
      </c>
      <c r="H66" s="68" t="s">
        <v>489</v>
      </c>
      <c r="I66" s="61">
        <v>45923</v>
      </c>
      <c r="J66" s="68" t="s">
        <v>489</v>
      </c>
      <c r="L66" s="47" t="s">
        <v>305</v>
      </c>
      <c r="M66" s="68">
        <v>2661</v>
      </c>
      <c r="N66" s="70">
        <v>45930</v>
      </c>
      <c r="O66" s="68" t="s">
        <v>328</v>
      </c>
      <c r="S66" s="46" t="s">
        <v>520</v>
      </c>
      <c r="V66" s="46" t="s">
        <v>520</v>
      </c>
      <c r="Y66" s="46" t="s">
        <v>205</v>
      </c>
      <c r="AB66" s="45" t="s">
        <v>307</v>
      </c>
      <c r="AC66" s="45" t="s">
        <v>308</v>
      </c>
      <c r="AE66" s="52">
        <v>3</v>
      </c>
      <c r="AG66" s="52">
        <v>105505</v>
      </c>
      <c r="AH66" s="53">
        <f t="shared" si="0"/>
        <v>316515</v>
      </c>
      <c r="AL66" s="55">
        <v>8</v>
      </c>
      <c r="AN66" s="52">
        <f t="shared" si="1"/>
        <v>25321.200000000001</v>
      </c>
      <c r="AO66" s="56" t="s">
        <v>309</v>
      </c>
      <c r="AQ66" s="57" t="s">
        <v>310</v>
      </c>
      <c r="AR66" s="57" t="s">
        <v>311</v>
      </c>
      <c r="AS66" s="57" t="s">
        <v>312</v>
      </c>
    </row>
    <row r="67" spans="6:45">
      <c r="F67" s="61">
        <v>45923</v>
      </c>
      <c r="G67" s="61">
        <v>45923</v>
      </c>
      <c r="H67" s="68" t="s">
        <v>488</v>
      </c>
      <c r="I67" s="61">
        <v>45923</v>
      </c>
      <c r="J67" s="68" t="s">
        <v>488</v>
      </c>
      <c r="L67" s="47" t="s">
        <v>305</v>
      </c>
      <c r="M67" s="68">
        <v>2661</v>
      </c>
      <c r="N67" s="70">
        <v>45930</v>
      </c>
      <c r="O67" s="68" t="s">
        <v>388</v>
      </c>
      <c r="S67" s="46" t="s">
        <v>519</v>
      </c>
      <c r="V67" s="46" t="s">
        <v>519</v>
      </c>
      <c r="Y67" s="46" t="s">
        <v>229</v>
      </c>
      <c r="AB67" s="45" t="s">
        <v>307</v>
      </c>
      <c r="AC67" s="45" t="s">
        <v>308</v>
      </c>
      <c r="AE67" s="52">
        <v>1</v>
      </c>
      <c r="AG67" s="52">
        <v>106026</v>
      </c>
      <c r="AH67" s="53">
        <f t="shared" ref="AH67:AH69" si="2">AE67*AG67</f>
        <v>106026</v>
      </c>
      <c r="AL67" s="55">
        <v>8</v>
      </c>
      <c r="AN67" s="52">
        <f t="shared" ref="AN67:AN69" si="3">AH67*8%</f>
        <v>8482.08</v>
      </c>
      <c r="AO67" s="56" t="s">
        <v>309</v>
      </c>
      <c r="AQ67" s="57" t="s">
        <v>310</v>
      </c>
      <c r="AR67" s="57" t="s">
        <v>311</v>
      </c>
      <c r="AS67" s="57" t="s">
        <v>312</v>
      </c>
    </row>
    <row r="68" spans="6:45">
      <c r="F68" s="61">
        <v>45925</v>
      </c>
      <c r="G68" s="61">
        <v>45925</v>
      </c>
      <c r="H68" s="68" t="s">
        <v>490</v>
      </c>
      <c r="I68" s="61">
        <v>45925</v>
      </c>
      <c r="J68" s="68" t="s">
        <v>490</v>
      </c>
      <c r="L68" s="47" t="s">
        <v>305</v>
      </c>
      <c r="M68" s="68">
        <v>2661</v>
      </c>
      <c r="N68" s="70">
        <v>45930</v>
      </c>
      <c r="O68" s="68" t="s">
        <v>323</v>
      </c>
      <c r="S68" s="46" t="s">
        <v>521</v>
      </c>
      <c r="V68" s="46" t="s">
        <v>521</v>
      </c>
      <c r="Y68" s="46" t="s">
        <v>197</v>
      </c>
      <c r="AB68" s="45" t="s">
        <v>307</v>
      </c>
      <c r="AC68" s="45" t="s">
        <v>308</v>
      </c>
      <c r="AE68" s="52">
        <v>1</v>
      </c>
      <c r="AG68" s="52">
        <v>62783</v>
      </c>
      <c r="AH68" s="53">
        <f t="shared" si="2"/>
        <v>62783</v>
      </c>
      <c r="AL68" s="55">
        <v>8</v>
      </c>
      <c r="AN68" s="52">
        <f t="shared" si="3"/>
        <v>5022.6400000000003</v>
      </c>
      <c r="AO68" s="56" t="s">
        <v>309</v>
      </c>
      <c r="AQ68" s="57" t="s">
        <v>310</v>
      </c>
      <c r="AR68" s="57" t="s">
        <v>311</v>
      </c>
      <c r="AS68" s="57" t="s">
        <v>312</v>
      </c>
    </row>
    <row r="69" spans="6:45">
      <c r="F69" s="61">
        <v>45925</v>
      </c>
      <c r="G69" s="61">
        <v>45925</v>
      </c>
      <c r="H69" s="68" t="s">
        <v>491</v>
      </c>
      <c r="I69" s="61">
        <v>45925</v>
      </c>
      <c r="J69" s="68" t="s">
        <v>491</v>
      </c>
      <c r="L69" s="47" t="s">
        <v>305</v>
      </c>
      <c r="M69" s="68">
        <v>2661</v>
      </c>
      <c r="N69" s="70">
        <v>45930</v>
      </c>
      <c r="O69" s="68" t="s">
        <v>361</v>
      </c>
      <c r="S69" s="46" t="s">
        <v>522</v>
      </c>
      <c r="V69" s="46" t="s">
        <v>522</v>
      </c>
      <c r="Y69" s="46" t="s">
        <v>229</v>
      </c>
      <c r="AB69" s="45" t="s">
        <v>307</v>
      </c>
      <c r="AC69" s="45" t="s">
        <v>308</v>
      </c>
      <c r="AE69" s="52">
        <v>2</v>
      </c>
      <c r="AG69" s="52">
        <v>106026</v>
      </c>
      <c r="AH69" s="53">
        <f t="shared" si="2"/>
        <v>212052</v>
      </c>
      <c r="AL69" s="55">
        <v>8</v>
      </c>
      <c r="AN69" s="52">
        <f t="shared" si="3"/>
        <v>16964.16</v>
      </c>
      <c r="AO69" s="56" t="s">
        <v>309</v>
      </c>
      <c r="AQ69" s="57" t="s">
        <v>310</v>
      </c>
      <c r="AR69" s="57" t="s">
        <v>311</v>
      </c>
      <c r="AS69" s="57" t="s">
        <v>312</v>
      </c>
    </row>
  </sheetData>
  <dataValidations count="49">
    <dataValidation allowBlank="1" showInputMessage="1" showErrorMessage="1" promptTitle="MISA SME.NET" prompt="Nhập Số chứng từ_x000a_Tối đa 20 ký tự." sqref="WVP1:WVP1048576 H1:H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WLT1:WLT1048576 J2:J69"/>
    <dataValidation operator="equal" allowBlank="1" showInputMessage="1" promptTitle="MISA SME.NET" prompt="Nhập Đơn giá_x000a_Tối đa 14 ký tự." sqref="AG1 WWO1:WWO1048576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AG70:AG1048576"/>
    <dataValidation operator="equal" allowBlank="1" showInputMessage="1" promptTitle="MISA SME.NET" prompt="Nhập Đơn giá sau thuế_x000a_Tối đa 14 ký tự." sqref="AF1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AG3:AG69 AF70:AF1048576"/>
    <dataValidation allowBlank="1" showInputMessage="1" showErrorMessage="1" promptTitle="MISA SME.NET" prompt="Nhập Diễn giải phiếu nhập._x000a_Tối đa 255 ký tự._x000a_Lưu ý: Chỉ nhập với trả lại hàng bán kiêm phiếu nhập." sqref="V1:V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WWD1:WWD1048576"/>
    <dataValidation allowBlank="1" showInputMessage="1" showErrorMessage="1" promptTitle="MISA SME.NET" prompt="Nhập Số phiếu nhập_x000a_Tối đa 20 ký tự._x000a_Lưu ý: Chỉ nhập với trả lại hàng bán kiêm phiếu nhập." sqref="J1 WVR1:WVR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J70:J1048576"/>
    <dataValidation type="list" allowBlank="1" showInputMessage="1" showErrorMessage="1" promptTitle="MISA SME.NET" prompt="Nhập Kiêm phiếu nhập kho._x000a_Nhập 1 hoặc để trống: Kiêm phiếu nhập kho_x000a_Nhập 0: Không kiêm phiếu nhập kho" sqref="E2">
      <formula1>"0,1"</formula1>
    </dataValidation>
    <dataValidation showInputMessage="1" showErrorMessage="1" errorTitle="MISA SME.NET 2012" error="Mã hàng không được để trống!" promptTitle="MISA SME.NET" prompt="Nhập Tài khoản trả lại/Tài khoản nợ_x000a_Tối đa 20 ký tự" sqref="AB2:AB69"/>
    <dataValidation showInputMessage="1" showErrorMessage="1" errorTitle="MISA SME.NET 2012" error="Mã hàng không được để trống!" promptTitle="MISA SME.NET" prompt="Nhập Tài khoản công nợ/Tài khoản tiền/Tài khoản có_x000a_Tối đa 20 ký tự" sqref="AC2:AC69"/>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L69"/>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2">
      <formula1>"0,1"</formula1>
    </dataValidation>
    <dataValidation allowBlank="1" showInputMessage="1" promptTitle="MISA SME.NET" prompt="Nhập Tài khoản thuế giá trị gia tăng._x000a_Lưu ý chỉ nhập với Hình thức bán hàng là (Bán hàng hóa dịch vụ)" sqref="WWW1:WWW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AO1:AO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WWT1:WWT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AL1:AL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WWV1:WWV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AN1:AN1048576"/>
    <dataValidation allowBlank="1" showInputMessage="1" promptTitle="MISA SME.NET" prompt="Nhập Tài khoản chiết khấu._x000a_Lưu ý chỉ nhập với Hình thức bán hàng là (Bán hàng hóa dịch vụ)" sqref="AK1:AK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WWS1:WWS1048576"/>
    <dataValidation allowBlank="1" showInputMessage="1" promptTitle="MISA SME.NET" prompt="Nhập Tỷ lệ chiết khẩu_x000a_Nhập giá trị trong khoảng 0 - 100."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dataValidation operator="equal" allowBlank="1" showInputMessage="1" promptTitle="MISA SME.NET" prompt="Nhập Tiền chiết khấu_x000a_Tối đa 14 ký tự."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dataValidation operator="equal" allowBlank="1" showInputMessage="1" promptTitle="MISA SME.NET" prompt="Nhập Thành tiền_x000a_Tối đa 14 ký tự." sqref="WWP1:WWP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AH1:AH1048576"/>
    <dataValidation operator="equal" allowBlank="1" showInputMessage="1" promptTitle="MISA SME.NET" prompt="Nhập Mã đơn vị tính."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dataValidation operator="equal" allowBlank="1" showInputMessage="1" promptTitle="MISA SME.NET" prompt="Nhập Số lượng_x000a_Tối đa 14 ký tự." sqref="AE1:AE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WWM1:WWM1048576"/>
    <dataValidation operator="equal" allowBlank="1" showInputMessage="1" promptTitle="MISA SME.NET" prompt="Nhập Tên mặt hàng_x000a_Tối đa 255 ký tự."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dataValidation operator="equal" allowBlank="1" showInputMessage="1" promptTitle="MISA SME.NET" prompt="Nhập Là hàng khuyến mại._x000a_Nhập 0 hoặc để trống: Hàng không khuyến mại._x000a_Nhập 1: Là hàng khuyến mại." sqref="AA1:AA1048576 JW1:JW1048576 TS1:TS1048576 ADO1:ADO1048576 ANK1:ANK1048576 AXG1:AXG1048576 BHC1:BHC1048576 BQY1:BQY1048576 CAU1:CAU1048576 CKQ1:CKQ1048576 CUM1:CUM1048576 DEI1:DEI1048576 DOE1:DOE1048576 DYA1:DYA1048576 EHW1:EHW1048576 ERS1:ERS1048576 FBO1:FBO1048576 FLK1:FLK1048576 FVG1:FVG1048576 GFC1:GFC1048576 GOY1:GOY1048576 GYU1:GYU1048576 HIQ1:HIQ1048576 HSM1:HSM1048576 ICI1:ICI1048576 IME1:IME1048576 IWA1:IWA1048576 JFW1:JFW1048576 JPS1:JPS1048576 JZO1:JZO1048576 KJK1:KJK1048576 KTG1:KTG1048576 LDC1:LDC1048576 LMY1:LMY1048576 LWU1:LWU1048576 MGQ1:MGQ1048576 MQM1:MQM1048576 NAI1:NAI1048576 NKE1:NKE1048576 NUA1:NUA1048576 ODW1:ODW1048576 ONS1:ONS1048576 OXO1:OXO1048576 PHK1:PHK1048576 PRG1:PRG1048576 QBC1:QBC1048576 QKY1:QKY1048576 QUU1:QUU1048576 REQ1:REQ1048576 ROM1:ROM1048576 RYI1:RYI1048576 SIE1:SIE1048576 SSA1:SSA1048576 TBW1:TBW1048576 TLS1:TLS1048576 TVO1:TVO1048576 UFK1:UFK1048576 UPG1:UPG1048576 UZC1:UZC1048576 VIY1:VIY1048576 VSU1:VSU1048576 WCQ1:WCQ1048576 WMM1:WMM1048576 WWI1:WWI1048576"/>
    <dataValidation showInputMessage="1" errorTitle="MISA SME.NET 2012" error="Mã khách hàng không được để trống!" promptTitle="MISA SME.NET" prompt="Nhập Mã khách hàng" sqref="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dataValidation operator="equal" allowBlank="1" showInputMessage="1" promptTitle="MISA SME.NET" prompt="Nhập Tên khách hàng_x000a_Tối đa 128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dataValidation operator="equal" allowBlank="1" showInputMessage="1" promptTitle="MISA SME.NET" prompt="Nhập Địa chỉ_x000a_Tối đa 255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operator="equal" allowBlank="1" showInputMessage="1" promptTitle="MISA SME.NET" prompt="Nhập Mã số thuế._x000a_Tối đa 50 ký tự" sqref="R1:R1048576 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P1:AP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WWX1:WWX1048576"/>
    <dataValidation allowBlank="1" showInputMessage="1" showErrorMessage="1" promptTitle="MISA SME.NET" prompt="Nhập Nhân viên bán hàng."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dataValidation allowBlank="1" showInputMessage="1" showErrorMessage="1" promptTitle="MISA SME.NET" prompt="Nhập Kèm theo chứng từ gốc (Phiếu nhập)._x000a_Tối đa 50 ký tự._x000a_Lưu ý: Chỉ nhập với trả lại hàng bán kiêm phiếu nhập." sqref="W1:W1048576 JS1:JS1048576 TO1:TO1048576 ADK1:ADK1048576 ANG1:ANG1048576 AXC1:AXC1048576 BGY1:BGY1048576 BQU1:BQU1048576 CAQ1:CAQ1048576 CKM1:CKM1048576 CUI1:CUI1048576 DEE1:DEE1048576 DOA1:DOA1048576 DXW1:DXW1048576 EHS1:EHS1048576 ERO1:ERO1048576 FBK1:FBK1048576 FLG1:FLG1048576 FVC1:FVC1048576 GEY1:GEY1048576 GOU1:GOU1048576 GYQ1:GYQ1048576 HIM1:HIM1048576 HSI1:HSI1048576 ICE1:ICE1048576 IMA1:IMA1048576 IVW1:IVW1048576 JFS1:JFS1048576 JPO1:JPO1048576 JZK1:JZK1048576 KJG1:KJG1048576 KTC1:KTC1048576 LCY1:LCY1048576 LMU1:LMU1048576 LWQ1:LWQ1048576 MGM1:MGM1048576 MQI1:MQI1048576 NAE1:NAE1048576 NKA1:NKA1048576 NTW1:NTW1048576 ODS1:ODS1048576 ONO1:ONO1048576 OXK1:OXK1048576 PHG1:PHG1048576 PRC1:PRC1048576 QAY1:QAY1048576 QKU1:QKU1048576 QUQ1:QUQ1048576 REM1:REM1048576 ROI1:ROI1048576 RYE1:RYE1048576 SIA1:SIA1048576 SRW1:SRW1048576 TBS1:TBS1048576 TLO1:TLO1048576 TVK1:TVK1048576 UFG1:UFG1048576 UPC1:UPC1048576 UYY1:UYY1048576 VIU1:VIU1048576 VSQ1:VSQ1048576 WCM1:WCM1048576 WMI1:WMI1048576 WWE1:WWE1048576"/>
    <dataValidation allowBlank="1" showInputMessage="1" showErrorMessage="1" promptTitle="MISA SME.NET" prompt="Nhập Người giao hàng._x000a_Tối đa 128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dataValidation allowBlank="1" showInputMessage="1" showErrorMessage="1" promptTitle="MISA SME.NET" prompt="Nhập Tài khoản giá vốn._x000a_Lưu ý: Chỉ nhập với trả lại hàng bán kiêm phiếu nhập." sqref="WXA1:WXA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AS1:AS1048576"/>
    <dataValidation allowBlank="1" showInputMessage="1" showErrorMessage="1" promptTitle="MISA SME.NET" prompt="Nhập Tài khoản kho._x000a_Lưu ý: Chỉ nhập với trả lại hàng bán kiêm phiếu nhập." sqref="WWZ1:WWZ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AR1:AR1048576"/>
    <dataValidation allowBlank="1" showInputMessage="1" showErrorMessage="1" promptTitle="MISA SME.NET" prompt="Nhập Mã kho._x000a_Lưu ý: Chỉ nhập với trả lại hàng bán kiêm phiếu nhập." sqref="WWY1:WWY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AQ1:AQ1048576"/>
    <dataValidation allowBlank="1" showInputMessage="1" showErrorMessage="1" promptTitle="MISA SME.NET" prompt="Nhập Tiền vốn_x000a_Tối đa 14 ký tự.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dataValidation allowBlank="1" showInputMessage="1" showErrorMessage="1" promptTitle="MISA SME.NET" prompt="Nhập Đơn giá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V1:AV1048576 KR1:KR1048576 UN1:UN1048576 AEJ1:AEJ1048576 AOF1:AOF1048576 AYB1:AYB1048576 BHX1:BHX1048576 BRT1:BRT1048576 CBP1:CBP1048576 CLL1:CLL1048576 CVH1:CVH1048576 DFD1:DFD1048576 DOZ1:DOZ1048576 DYV1:DYV1048576 EIR1:EIR1048576 ESN1:ESN1048576 FCJ1:FCJ1048576 FMF1:FMF1048576 FWB1:FWB1048576 GFX1:GFX1048576 GPT1:GPT1048576 GZP1:GZP1048576 HJL1:HJL1048576 HTH1:HTH1048576 IDD1:IDD1048576 IMZ1:IMZ1048576 IWV1:IWV1048576 JGR1:JGR1048576 JQN1:JQN1048576 KAJ1:KAJ1048576 KKF1:KKF1048576 KUB1:KUB1048576 LDX1:LDX1048576 LNT1:LNT1048576 LXP1:LXP1048576 MHL1:MHL1048576 MRH1:MRH1048576 NBD1:NBD1048576 NKZ1:NKZ1048576 NUV1:NUV1048576 OER1:OER1048576 OON1:OON1048576 OYJ1:OYJ1048576 PIF1:PIF1048576 PSB1:PSB1048576 QBX1:QBX1048576 QLT1:QLT1048576 QVP1:QVP1048576 RFL1:RFL1048576 RPH1:RPH1048576 RZD1:RZD1048576 SIZ1:SIZ1048576 SSV1:SSV1048576 TCR1:TCR1048576 TMN1:TMN1048576 TWJ1:TWJ1048576 UGF1:UGF1048576 UQB1:UQB1048576 UZX1:UZX1048576 VJT1:VJT1048576 VTP1:VTP1048576 WDL1:WDL1048576 WNH1:WNH1048576 WXD1:WXD1048576"/>
    <dataValidation operator="equal" allowBlank="1" showInputMessage="1" promptTitle="MISA SME.NET" prompt="Nhập Tỷ lệ tính thuế (Thuế suất KHAC)_x000a_Nếu thuế suất là KHAC thì nhập giá trị lớn hơn 0 đến 100"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dataValidation operator="equal" allowBlank="1" showInputMessage="1" promptTitle="MISA SME.NET" prompt="Nhập Số hóa đơn._x000a_Tối đa 25 ký tự." sqref="WVU1:WVU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JI1:JI1048576 M1:M1048576"/>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64"/>
  <sheetViews>
    <sheetView workbookViewId="0">
      <selection activeCell="C17" sqref="C17"/>
    </sheetView>
  </sheetViews>
  <sheetFormatPr defaultRowHeight="14.25"/>
  <cols>
    <col min="2" max="2" width="33" bestFit="1" customWidth="1"/>
  </cols>
  <sheetData>
    <row r="1" spans="2:3">
      <c r="B1" s="26" t="s">
        <v>129</v>
      </c>
      <c r="C1" s="26" t="s">
        <v>317</v>
      </c>
    </row>
    <row r="2" spans="2:3">
      <c r="B2" s="26" t="s">
        <v>319</v>
      </c>
      <c r="C2" s="26" t="s">
        <v>318</v>
      </c>
    </row>
    <row r="3" spans="2:3">
      <c r="B3" s="26" t="s">
        <v>69</v>
      </c>
      <c r="C3" s="26" t="s">
        <v>320</v>
      </c>
    </row>
    <row r="4" spans="2:3">
      <c r="B4" s="26" t="s">
        <v>322</v>
      </c>
      <c r="C4" s="26" t="s">
        <v>321</v>
      </c>
    </row>
    <row r="5" spans="2:3">
      <c r="B5" s="26" t="s">
        <v>324</v>
      </c>
      <c r="C5" s="26" t="s">
        <v>323</v>
      </c>
    </row>
    <row r="6" spans="2:3">
      <c r="B6" s="26" t="s">
        <v>326</v>
      </c>
      <c r="C6" s="26" t="s">
        <v>325</v>
      </c>
    </row>
    <row r="7" spans="2:3">
      <c r="B7" s="26" t="s">
        <v>109</v>
      </c>
      <c r="C7" s="26" t="s">
        <v>327</v>
      </c>
    </row>
    <row r="8" spans="2:3">
      <c r="B8" s="26" t="s">
        <v>329</v>
      </c>
      <c r="C8" s="26" t="s">
        <v>328</v>
      </c>
    </row>
    <row r="9" spans="2:3">
      <c r="B9" s="26" t="s">
        <v>59</v>
      </c>
      <c r="C9" s="26" t="s">
        <v>330</v>
      </c>
    </row>
    <row r="10" spans="2:3">
      <c r="B10" s="26" t="s">
        <v>135</v>
      </c>
      <c r="C10" s="26" t="s">
        <v>331</v>
      </c>
    </row>
    <row r="11" spans="2:3">
      <c r="B11" s="26" t="s">
        <v>49</v>
      </c>
      <c r="C11" s="26" t="s">
        <v>332</v>
      </c>
    </row>
    <row r="12" spans="2:3">
      <c r="B12" s="26" t="s">
        <v>334</v>
      </c>
      <c r="C12" s="26" t="s">
        <v>333</v>
      </c>
    </row>
    <row r="13" spans="2:3">
      <c r="B13" s="26" t="s">
        <v>336</v>
      </c>
      <c r="C13" s="26" t="s">
        <v>335</v>
      </c>
    </row>
    <row r="14" spans="2:3">
      <c r="B14" s="26" t="s">
        <v>338</v>
      </c>
      <c r="C14" s="26" t="s">
        <v>337</v>
      </c>
    </row>
    <row r="15" spans="2:3">
      <c r="B15" s="26" t="s">
        <v>340</v>
      </c>
      <c r="C15" s="26" t="s">
        <v>339</v>
      </c>
    </row>
    <row r="16" spans="2:3">
      <c r="B16" s="26" t="s">
        <v>342</v>
      </c>
      <c r="C16" s="26" t="s">
        <v>341</v>
      </c>
    </row>
    <row r="17" spans="2:3">
      <c r="B17" s="26" t="s">
        <v>344</v>
      </c>
      <c r="C17" s="26" t="s">
        <v>343</v>
      </c>
    </row>
    <row r="18" spans="2:3">
      <c r="B18" s="26" t="s">
        <v>346</v>
      </c>
      <c r="C18" s="26" t="s">
        <v>345</v>
      </c>
    </row>
    <row r="19" spans="2:3">
      <c r="B19" s="26" t="s">
        <v>138</v>
      </c>
      <c r="C19" s="26" t="s">
        <v>347</v>
      </c>
    </row>
    <row r="20" spans="2:3">
      <c r="B20" s="26" t="s">
        <v>349</v>
      </c>
      <c r="C20" s="26" t="s">
        <v>348</v>
      </c>
    </row>
    <row r="21" spans="2:3">
      <c r="B21" s="26" t="s">
        <v>75</v>
      </c>
      <c r="C21" s="26" t="s">
        <v>350</v>
      </c>
    </row>
    <row r="22" spans="2:3">
      <c r="B22" s="26" t="s">
        <v>352</v>
      </c>
      <c r="C22" s="26" t="s">
        <v>351</v>
      </c>
    </row>
    <row r="23" spans="2:3">
      <c r="B23" s="26" t="s">
        <v>354</v>
      </c>
      <c r="C23" s="26" t="s">
        <v>353</v>
      </c>
    </row>
    <row r="24" spans="2:3">
      <c r="B24" s="26" t="s">
        <v>356</v>
      </c>
      <c r="C24" s="26" t="s">
        <v>355</v>
      </c>
    </row>
    <row r="25" spans="2:3">
      <c r="B25" s="26" t="s">
        <v>358</v>
      </c>
      <c r="C25" s="26" t="s">
        <v>357</v>
      </c>
    </row>
    <row r="26" spans="2:3">
      <c r="B26" s="26" t="s">
        <v>360</v>
      </c>
      <c r="C26" s="26" t="s">
        <v>359</v>
      </c>
    </row>
    <row r="27" spans="2:3">
      <c r="B27" s="26" t="s">
        <v>362</v>
      </c>
      <c r="C27" s="26" t="s">
        <v>361</v>
      </c>
    </row>
    <row r="28" spans="2:3">
      <c r="B28" s="26" t="s">
        <v>364</v>
      </c>
      <c r="C28" s="26" t="s">
        <v>363</v>
      </c>
    </row>
    <row r="29" spans="2:3">
      <c r="B29" s="26" t="s">
        <v>366</v>
      </c>
      <c r="C29" s="26" t="s">
        <v>365</v>
      </c>
    </row>
    <row r="30" spans="2:3">
      <c r="B30" s="26" t="s">
        <v>368</v>
      </c>
      <c r="C30" s="26" t="s">
        <v>367</v>
      </c>
    </row>
    <row r="31" spans="2:3">
      <c r="B31" s="26" t="s">
        <v>370</v>
      </c>
      <c r="C31" s="26" t="s">
        <v>369</v>
      </c>
    </row>
    <row r="32" spans="2:3">
      <c r="B32" s="26" t="s">
        <v>372</v>
      </c>
      <c r="C32" s="26" t="s">
        <v>371</v>
      </c>
    </row>
    <row r="33" spans="2:3">
      <c r="B33" s="26" t="s">
        <v>374</v>
      </c>
      <c r="C33" s="26" t="s">
        <v>373</v>
      </c>
    </row>
    <row r="34" spans="2:3">
      <c r="B34" s="26" t="s">
        <v>376</v>
      </c>
      <c r="C34" s="26" t="s">
        <v>375</v>
      </c>
    </row>
    <row r="35" spans="2:3">
      <c r="B35" s="26" t="s">
        <v>378</v>
      </c>
      <c r="C35" s="26" t="s">
        <v>377</v>
      </c>
    </row>
    <row r="36" spans="2:3">
      <c r="B36" s="26" t="s">
        <v>380</v>
      </c>
      <c r="C36" s="26" t="s">
        <v>379</v>
      </c>
    </row>
    <row r="37" spans="2:3">
      <c r="B37" s="26" t="s">
        <v>79</v>
      </c>
      <c r="C37" s="26" t="s">
        <v>381</v>
      </c>
    </row>
    <row r="38" spans="2:3">
      <c r="B38" s="26" t="s">
        <v>383</v>
      </c>
      <c r="C38" s="26" t="s">
        <v>382</v>
      </c>
    </row>
    <row r="39" spans="2:3">
      <c r="B39" s="26" t="s">
        <v>385</v>
      </c>
      <c r="C39" s="26" t="s">
        <v>384</v>
      </c>
    </row>
    <row r="40" spans="2:3">
      <c r="B40" s="26" t="s">
        <v>387</v>
      </c>
      <c r="C40" s="26" t="s">
        <v>386</v>
      </c>
    </row>
    <row r="41" spans="2:3">
      <c r="B41" s="26" t="s">
        <v>389</v>
      </c>
      <c r="C41" s="26" t="s">
        <v>388</v>
      </c>
    </row>
    <row r="42" spans="2:3">
      <c r="B42" s="26" t="s">
        <v>391</v>
      </c>
      <c r="C42" s="26" t="s">
        <v>390</v>
      </c>
    </row>
    <row r="43" spans="2:3">
      <c r="B43" s="26" t="s">
        <v>393</v>
      </c>
      <c r="C43" s="26" t="s">
        <v>392</v>
      </c>
    </row>
    <row r="44" spans="2:3">
      <c r="B44" s="11" t="s">
        <v>30</v>
      </c>
      <c r="C44" s="26" t="s">
        <v>390</v>
      </c>
    </row>
    <row r="45" spans="2:3">
      <c r="B45" s="11" t="s">
        <v>34</v>
      </c>
      <c r="C45" s="26" t="s">
        <v>343</v>
      </c>
    </row>
    <row r="46" spans="2:3">
      <c r="B46" s="11" t="s">
        <v>39</v>
      </c>
      <c r="C46" s="26" t="s">
        <v>335</v>
      </c>
    </row>
    <row r="47" spans="2:3">
      <c r="B47" s="11" t="s">
        <v>46</v>
      </c>
      <c r="C47" s="26" t="s">
        <v>321</v>
      </c>
    </row>
    <row r="48" spans="2:3">
      <c r="B48" s="11" t="s">
        <v>53</v>
      </c>
      <c r="C48" s="26" t="s">
        <v>382</v>
      </c>
    </row>
    <row r="49" spans="2:3">
      <c r="B49" s="11" t="s">
        <v>65</v>
      </c>
      <c r="C49" s="26" t="s">
        <v>377</v>
      </c>
    </row>
    <row r="50" spans="2:3">
      <c r="B50" s="11" t="s">
        <v>88</v>
      </c>
      <c r="C50" s="26" t="s">
        <v>318</v>
      </c>
    </row>
    <row r="51" spans="2:3">
      <c r="B51" s="11" t="s">
        <v>92</v>
      </c>
      <c r="C51" s="62" t="s">
        <v>306</v>
      </c>
    </row>
    <row r="52" spans="2:3">
      <c r="B52" s="11" t="s">
        <v>96</v>
      </c>
      <c r="C52" s="26" t="s">
        <v>339</v>
      </c>
    </row>
    <row r="53" spans="2:3">
      <c r="B53" s="11" t="s">
        <v>100</v>
      </c>
      <c r="C53" s="26" t="s">
        <v>341</v>
      </c>
    </row>
    <row r="54" spans="2:3">
      <c r="B54" s="11" t="s">
        <v>103</v>
      </c>
      <c r="C54" s="62" t="s">
        <v>306</v>
      </c>
    </row>
    <row r="55" spans="2:3">
      <c r="B55" s="11" t="s">
        <v>113</v>
      </c>
      <c r="C55" s="26" t="s">
        <v>333</v>
      </c>
    </row>
    <row r="56" spans="2:3">
      <c r="B56" s="11" t="s">
        <v>117</v>
      </c>
      <c r="C56" s="26" t="s">
        <v>323</v>
      </c>
    </row>
    <row r="57" spans="2:3">
      <c r="B57" s="11" t="s">
        <v>145</v>
      </c>
      <c r="C57" s="26" t="s">
        <v>353</v>
      </c>
    </row>
    <row r="58" spans="2:3">
      <c r="B58" s="11" t="s">
        <v>149</v>
      </c>
      <c r="C58" s="62" t="s">
        <v>306</v>
      </c>
    </row>
    <row r="59" spans="2:3">
      <c r="B59" s="11" t="s">
        <v>155</v>
      </c>
      <c r="C59" s="26" t="s">
        <v>384</v>
      </c>
    </row>
    <row r="60" spans="2:3">
      <c r="B60" s="11" t="s">
        <v>158</v>
      </c>
      <c r="C60" s="26" t="s">
        <v>359</v>
      </c>
    </row>
    <row r="61" spans="2:3">
      <c r="B61" s="11" t="s">
        <v>162</v>
      </c>
      <c r="C61" s="62" t="s">
        <v>306</v>
      </c>
    </row>
    <row r="62" spans="2:3">
      <c r="B62" s="11" t="s">
        <v>165</v>
      </c>
      <c r="C62" s="26" t="s">
        <v>388</v>
      </c>
    </row>
    <row r="63" spans="2:3">
      <c r="B63" s="11" t="s">
        <v>169</v>
      </c>
      <c r="C63" s="26" t="s">
        <v>328</v>
      </c>
    </row>
    <row r="64" spans="2:3">
      <c r="B64" s="11" t="s">
        <v>173</v>
      </c>
      <c r="C64" s="26" t="s">
        <v>323</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2"/>
  <sheetViews>
    <sheetView topLeftCell="N1" workbookViewId="0">
      <selection activeCell="AA4" sqref="AA4:AB71"/>
    </sheetView>
  </sheetViews>
  <sheetFormatPr defaultRowHeight="14.25"/>
  <cols>
    <col min="1" max="1" width="19.125" bestFit="1" customWidth="1"/>
    <col min="3" max="3" width="9.875" bestFit="1" customWidth="1"/>
    <col min="5" max="5" width="19.125" bestFit="1" customWidth="1"/>
    <col min="6" max="6" width="40.75" bestFit="1" customWidth="1"/>
    <col min="8" max="9" width="13" bestFit="1" customWidth="1"/>
    <col min="10" max="10" width="31.875" bestFit="1" customWidth="1"/>
    <col min="14" max="14" width="11.75" bestFit="1" customWidth="1"/>
    <col min="17" max="17" width="35.375" bestFit="1" customWidth="1"/>
    <col min="19" max="19" width="9" style="68"/>
    <col min="20" max="20" width="9.875" style="68" bestFit="1" customWidth="1"/>
    <col min="21" max="21" width="9.875" style="68" customWidth="1"/>
    <col min="22" max="26" width="9" style="68"/>
    <col min="30" max="30" width="13.75" bestFit="1" customWidth="1"/>
  </cols>
  <sheetData>
    <row r="1" spans="1:31" ht="15">
      <c r="J1" s="1" t="s">
        <v>0</v>
      </c>
      <c r="K1" s="2"/>
      <c r="L1" s="3"/>
      <c r="M1" s="4"/>
      <c r="N1" s="5">
        <v>-10365657.48</v>
      </c>
      <c r="O1" s="5"/>
      <c r="R1" s="6"/>
    </row>
    <row r="2" spans="1:31" ht="15">
      <c r="J2" s="1" t="s">
        <v>1</v>
      </c>
      <c r="K2" s="2"/>
      <c r="L2" s="5">
        <v>-107</v>
      </c>
      <c r="M2" s="7"/>
      <c r="N2" s="5">
        <v>-9597831</v>
      </c>
      <c r="O2" s="5">
        <v>-767826.48000000033</v>
      </c>
      <c r="R2" s="6"/>
    </row>
    <row r="3" spans="1:31" ht="30">
      <c r="A3" s="8" t="s">
        <v>2</v>
      </c>
      <c r="B3" s="8" t="s">
        <v>3</v>
      </c>
      <c r="C3" s="9" t="s">
        <v>4</v>
      </c>
      <c r="D3" s="8" t="s">
        <v>5</v>
      </c>
      <c r="E3" s="8" t="s">
        <v>6</v>
      </c>
      <c r="F3" s="8" t="s">
        <v>7</v>
      </c>
      <c r="G3" s="8" t="s">
        <v>8</v>
      </c>
      <c r="H3" s="8" t="s">
        <v>9</v>
      </c>
      <c r="I3" s="8" t="s">
        <v>10</v>
      </c>
      <c r="J3" s="8" t="s">
        <v>11</v>
      </c>
      <c r="K3" s="8" t="s">
        <v>12</v>
      </c>
      <c r="L3" s="8" t="s">
        <v>13</v>
      </c>
      <c r="M3" s="10" t="s">
        <v>14</v>
      </c>
      <c r="N3" s="10" t="s">
        <v>15</v>
      </c>
      <c r="O3" s="10" t="s">
        <v>16</v>
      </c>
      <c r="P3" s="8" t="s">
        <v>17</v>
      </c>
      <c r="Q3" s="10" t="s">
        <v>18</v>
      </c>
      <c r="R3" s="6"/>
      <c r="S3" s="68" t="s">
        <v>313</v>
      </c>
      <c r="T3" s="68" t="s">
        <v>316</v>
      </c>
      <c r="U3" s="68" t="s">
        <v>272</v>
      </c>
      <c r="V3" s="68" t="s">
        <v>314</v>
      </c>
      <c r="W3" s="68" t="s">
        <v>315</v>
      </c>
      <c r="X3" s="68" t="s">
        <v>273</v>
      </c>
      <c r="AA3" s="68" t="s">
        <v>13</v>
      </c>
      <c r="AB3" s="68" t="s">
        <v>14</v>
      </c>
      <c r="AC3" s="68" t="s">
        <v>450</v>
      </c>
      <c r="AD3" s="68" t="s">
        <v>451</v>
      </c>
    </row>
    <row r="4" spans="1:31">
      <c r="A4" s="11" t="s">
        <v>19</v>
      </c>
      <c r="B4" s="11" t="s">
        <v>20</v>
      </c>
      <c r="C4" s="12">
        <v>45904</v>
      </c>
      <c r="D4" s="11" t="s">
        <v>21</v>
      </c>
      <c r="E4" s="11" t="s">
        <v>22</v>
      </c>
      <c r="F4" s="11" t="s">
        <v>23</v>
      </c>
      <c r="G4" s="11" t="s">
        <v>24</v>
      </c>
      <c r="H4" s="11" t="s">
        <v>25</v>
      </c>
      <c r="I4" s="11" t="s">
        <v>26</v>
      </c>
      <c r="J4" s="11" t="s">
        <v>27</v>
      </c>
      <c r="K4" s="13" t="s">
        <v>28</v>
      </c>
      <c r="L4" s="13">
        <v>-1</v>
      </c>
      <c r="M4" s="14">
        <v>113113</v>
      </c>
      <c r="N4" s="14">
        <v>-113113</v>
      </c>
      <c r="O4" s="14">
        <v>-9049.0400000000009</v>
      </c>
      <c r="P4" s="13" t="s">
        <v>29</v>
      </c>
      <c r="Q4" s="11" t="s">
        <v>30</v>
      </c>
      <c r="R4" s="15">
        <v>0.08</v>
      </c>
      <c r="S4" s="68" t="str">
        <f>"HBTL"&amp;RIGHT(A4,10)</f>
        <v>HBTL2509000105</v>
      </c>
      <c r="T4" s="70">
        <f>C4</f>
        <v>45904</v>
      </c>
      <c r="U4" s="70">
        <v>45930</v>
      </c>
      <c r="V4" s="68" t="s">
        <v>305</v>
      </c>
      <c r="W4" s="68">
        <v>2661</v>
      </c>
      <c r="X4" s="68" t="str">
        <f>VLOOKUP(Q4,'Mã khách'!B:C,2,0)</f>
        <v>brg11181</v>
      </c>
      <c r="Y4" s="68" t="str">
        <f>"Hàng trả - "&amp;Q4</f>
        <v>Hàng trả - Siêu thị Fuji Chính Kinh</v>
      </c>
      <c r="Z4" s="68" t="s">
        <v>199</v>
      </c>
      <c r="AA4">
        <f>-L4</f>
        <v>1</v>
      </c>
      <c r="AB4" s="25">
        <f>M4</f>
        <v>113113</v>
      </c>
      <c r="AC4">
        <f>(AA4*AB4)*8%</f>
        <v>9049.0400000000009</v>
      </c>
      <c r="AD4">
        <f>(AA4*AB4)+AC4</f>
        <v>122162.04000000001</v>
      </c>
      <c r="AE4" s="25">
        <f>O4-AC4</f>
        <v>-18098.080000000002</v>
      </c>
    </row>
    <row r="5" spans="1:31">
      <c r="A5" s="11" t="s">
        <v>31</v>
      </c>
      <c r="B5" s="11" t="s">
        <v>20</v>
      </c>
      <c r="C5" s="12">
        <v>45904</v>
      </c>
      <c r="D5" s="11" t="s">
        <v>21</v>
      </c>
      <c r="E5" s="11" t="s">
        <v>32</v>
      </c>
      <c r="F5" s="11" t="s">
        <v>33</v>
      </c>
      <c r="G5" s="11" t="s">
        <v>24</v>
      </c>
      <c r="H5" s="11" t="s">
        <v>25</v>
      </c>
      <c r="I5" s="11" t="s">
        <v>26</v>
      </c>
      <c r="J5" s="11" t="s">
        <v>27</v>
      </c>
      <c r="K5" s="13" t="s">
        <v>28</v>
      </c>
      <c r="L5" s="13">
        <v>-1</v>
      </c>
      <c r="M5" s="14">
        <v>113113</v>
      </c>
      <c r="N5" s="14">
        <v>-113113</v>
      </c>
      <c r="O5" s="14">
        <v>-9049.0400000000009</v>
      </c>
      <c r="P5" s="13" t="s">
        <v>29</v>
      </c>
      <c r="Q5" s="11" t="s">
        <v>34</v>
      </c>
      <c r="R5" s="15">
        <v>0.08</v>
      </c>
      <c r="S5" s="68" t="str">
        <f t="shared" ref="S5:S68" si="0">"HBTL"&amp;RIGHT(A5,10)</f>
        <v>HBTL2509000160</v>
      </c>
      <c r="T5" s="70">
        <f t="shared" ref="T5:T68" si="1">C5</f>
        <v>45904</v>
      </c>
      <c r="U5" s="70">
        <v>45930</v>
      </c>
      <c r="V5" s="68" t="s">
        <v>305</v>
      </c>
      <c r="W5" s="68">
        <v>2661</v>
      </c>
      <c r="X5" s="68" t="str">
        <f>VLOOKUP(Q5,'Mã khách'!B:C,2,0)</f>
        <v>brg11221</v>
      </c>
      <c r="Y5" s="68" t="str">
        <f t="shared" ref="Y5:Y68" si="2">"Hàng trả - "&amp;Q5</f>
        <v>Hàng trả - Fujimart Tân Mai</v>
      </c>
      <c r="Z5" s="68" t="s">
        <v>199</v>
      </c>
      <c r="AA5">
        <f t="shared" ref="AA5:AA68" si="3">-L5</f>
        <v>1</v>
      </c>
      <c r="AB5" s="25">
        <f t="shared" ref="AB5:AB68" si="4">M5</f>
        <v>113113</v>
      </c>
      <c r="AC5">
        <f t="shared" ref="AC5:AC68" si="5">(AA5*AB5)*8%</f>
        <v>9049.0400000000009</v>
      </c>
      <c r="AD5">
        <f t="shared" ref="AD5:AD68" si="6">(AA5*AB5)+AC5</f>
        <v>122162.04000000001</v>
      </c>
      <c r="AE5" t="str">
        <f t="shared" ref="AE5:AE68" si="7">IF(AC5=-O5,"",1)</f>
        <v/>
      </c>
    </row>
    <row r="6" spans="1:31">
      <c r="A6" s="11" t="s">
        <v>31</v>
      </c>
      <c r="B6" s="11" t="s">
        <v>20</v>
      </c>
      <c r="C6" s="12">
        <v>45904</v>
      </c>
      <c r="D6" s="11" t="s">
        <v>21</v>
      </c>
      <c r="E6" s="11" t="s">
        <v>32</v>
      </c>
      <c r="F6" s="11" t="s">
        <v>33</v>
      </c>
      <c r="G6" s="11" t="s">
        <v>24</v>
      </c>
      <c r="H6" s="11" t="s">
        <v>25</v>
      </c>
      <c r="I6" s="11" t="s">
        <v>35</v>
      </c>
      <c r="J6" s="11" t="s">
        <v>36</v>
      </c>
      <c r="K6" s="13" t="s">
        <v>28</v>
      </c>
      <c r="L6" s="13">
        <v>-5</v>
      </c>
      <c r="M6" s="14">
        <v>106026</v>
      </c>
      <c r="N6" s="14">
        <v>-530130</v>
      </c>
      <c r="O6" s="14">
        <v>-42410.400000000001</v>
      </c>
      <c r="P6" s="13" t="s">
        <v>29</v>
      </c>
      <c r="Q6" s="11" t="s">
        <v>34</v>
      </c>
      <c r="R6" s="15">
        <v>0.08</v>
      </c>
      <c r="S6" s="68" t="str">
        <f t="shared" si="0"/>
        <v>HBTL2509000160</v>
      </c>
      <c r="T6" s="70">
        <f t="shared" si="1"/>
        <v>45904</v>
      </c>
      <c r="U6" s="70">
        <v>45930</v>
      </c>
      <c r="V6" s="68" t="s">
        <v>305</v>
      </c>
      <c r="W6" s="68">
        <v>2661</v>
      </c>
      <c r="X6" s="68" t="str">
        <f>VLOOKUP(Q6,'Mã khách'!B:C,2,0)</f>
        <v>brg11221</v>
      </c>
      <c r="Y6" s="68" t="str">
        <f t="shared" si="2"/>
        <v>Hàng trả - Fujimart Tân Mai</v>
      </c>
      <c r="Z6" s="68" t="s">
        <v>229</v>
      </c>
      <c r="AA6">
        <f t="shared" si="3"/>
        <v>5</v>
      </c>
      <c r="AB6" s="25">
        <f t="shared" si="4"/>
        <v>106026</v>
      </c>
      <c r="AC6">
        <f t="shared" si="5"/>
        <v>42410.400000000001</v>
      </c>
      <c r="AD6">
        <f t="shared" si="6"/>
        <v>572540.4</v>
      </c>
      <c r="AE6" t="str">
        <f t="shared" si="7"/>
        <v/>
      </c>
    </row>
    <row r="7" spans="1:31">
      <c r="A7" s="11" t="s">
        <v>37</v>
      </c>
      <c r="B7" s="11" t="s">
        <v>20</v>
      </c>
      <c r="C7" s="12">
        <v>45904</v>
      </c>
      <c r="D7" s="11" t="s">
        <v>21</v>
      </c>
      <c r="E7" s="11" t="s">
        <v>38</v>
      </c>
      <c r="F7" s="11"/>
      <c r="G7" s="11" t="s">
        <v>24</v>
      </c>
      <c r="H7" s="11" t="s">
        <v>25</v>
      </c>
      <c r="I7" s="11" t="s">
        <v>35</v>
      </c>
      <c r="J7" s="11" t="s">
        <v>36</v>
      </c>
      <c r="K7" s="13" t="s">
        <v>28</v>
      </c>
      <c r="L7" s="13">
        <v>-1</v>
      </c>
      <c r="M7" s="14">
        <v>106026</v>
      </c>
      <c r="N7" s="14">
        <v>-106026</v>
      </c>
      <c r="O7" s="14">
        <v>-8482.08</v>
      </c>
      <c r="P7" s="13" t="s">
        <v>29</v>
      </c>
      <c r="Q7" s="11" t="s">
        <v>39</v>
      </c>
      <c r="R7" s="15">
        <v>0.08</v>
      </c>
      <c r="S7" s="68" t="str">
        <f t="shared" si="0"/>
        <v>HBTL2509000172</v>
      </c>
      <c r="T7" s="70">
        <f t="shared" si="1"/>
        <v>45904</v>
      </c>
      <c r="U7" s="70">
        <v>45930</v>
      </c>
      <c r="V7" s="68" t="s">
        <v>305</v>
      </c>
      <c r="W7" s="68">
        <v>2661</v>
      </c>
      <c r="X7" s="68" t="str">
        <f>VLOOKUP(Q7,'Mã khách'!B:C,2,0)</f>
        <v>brg11201</v>
      </c>
      <c r="Y7" s="68" t="str">
        <f t="shared" si="2"/>
        <v>Hàng trả - Fujimart Trung Yên</v>
      </c>
      <c r="Z7" s="68" t="s">
        <v>229</v>
      </c>
      <c r="AA7">
        <f t="shared" si="3"/>
        <v>1</v>
      </c>
      <c r="AB7" s="25">
        <f t="shared" si="4"/>
        <v>106026</v>
      </c>
      <c r="AC7">
        <f t="shared" si="5"/>
        <v>8482.08</v>
      </c>
      <c r="AD7">
        <f t="shared" si="6"/>
        <v>114508.08</v>
      </c>
      <c r="AE7" t="str">
        <f t="shared" si="7"/>
        <v/>
      </c>
    </row>
    <row r="8" spans="1:31">
      <c r="A8" s="11" t="s">
        <v>40</v>
      </c>
      <c r="B8" s="11" t="s">
        <v>20</v>
      </c>
      <c r="C8" s="12">
        <v>45906</v>
      </c>
      <c r="D8" s="11" t="s">
        <v>21</v>
      </c>
      <c r="E8" s="11" t="s">
        <v>41</v>
      </c>
      <c r="F8" s="11" t="s">
        <v>42</v>
      </c>
      <c r="G8" s="11" t="s">
        <v>24</v>
      </c>
      <c r="H8" s="11" t="s">
        <v>25</v>
      </c>
      <c r="I8" s="11" t="s">
        <v>43</v>
      </c>
      <c r="J8" s="11" t="s">
        <v>44</v>
      </c>
      <c r="K8" s="13" t="s">
        <v>45</v>
      </c>
      <c r="L8" s="13">
        <v>-1</v>
      </c>
      <c r="M8" s="14">
        <v>105505</v>
      </c>
      <c r="N8" s="14">
        <v>-105505</v>
      </c>
      <c r="O8" s="14">
        <v>-8440.4</v>
      </c>
      <c r="P8" s="13" t="s">
        <v>29</v>
      </c>
      <c r="Q8" s="11" t="s">
        <v>46</v>
      </c>
      <c r="R8" s="15">
        <v>0.08</v>
      </c>
      <c r="S8" s="68" t="str">
        <f t="shared" si="0"/>
        <v>HBTL2509000333</v>
      </c>
      <c r="T8" s="70">
        <f t="shared" si="1"/>
        <v>45906</v>
      </c>
      <c r="U8" s="70">
        <v>45930</v>
      </c>
      <c r="V8" s="68" t="s">
        <v>305</v>
      </c>
      <c r="W8" s="68">
        <v>2661</v>
      </c>
      <c r="X8" s="68" t="str">
        <f>VLOOKUP(Q8,'Mã khách'!B:C,2,0)</f>
        <v>brg12661</v>
      </c>
      <c r="Y8" s="68" t="str">
        <f t="shared" si="2"/>
        <v>Hàng trả - CH HaproFood 362 Ngọc Lâm</v>
      </c>
      <c r="Z8" s="68" t="s">
        <v>205</v>
      </c>
      <c r="AA8">
        <f t="shared" si="3"/>
        <v>1</v>
      </c>
      <c r="AB8" s="25">
        <f t="shared" si="4"/>
        <v>105505</v>
      </c>
      <c r="AC8">
        <f t="shared" si="5"/>
        <v>8440.4</v>
      </c>
      <c r="AD8">
        <f t="shared" si="6"/>
        <v>113945.4</v>
      </c>
      <c r="AE8" t="str">
        <f t="shared" si="7"/>
        <v/>
      </c>
    </row>
    <row r="9" spans="1:31">
      <c r="A9" s="11" t="s">
        <v>47</v>
      </c>
      <c r="B9" s="11" t="s">
        <v>20</v>
      </c>
      <c r="C9" s="12">
        <v>45906</v>
      </c>
      <c r="D9" s="11" t="s">
        <v>21</v>
      </c>
      <c r="E9" s="11" t="s">
        <v>48</v>
      </c>
      <c r="F9" s="11"/>
      <c r="G9" s="11" t="s">
        <v>24</v>
      </c>
      <c r="H9" s="11" t="s">
        <v>25</v>
      </c>
      <c r="I9" s="11" t="s">
        <v>43</v>
      </c>
      <c r="J9" s="11" t="s">
        <v>44</v>
      </c>
      <c r="K9" s="13" t="s">
        <v>45</v>
      </c>
      <c r="L9" s="13">
        <v>-1</v>
      </c>
      <c r="M9" s="14">
        <v>105505</v>
      </c>
      <c r="N9" s="14">
        <v>-105505</v>
      </c>
      <c r="O9" s="14">
        <v>-8440.4</v>
      </c>
      <c r="P9" s="13" t="s">
        <v>29</v>
      </c>
      <c r="Q9" s="11" t="s">
        <v>49</v>
      </c>
      <c r="R9" s="15">
        <v>0.08</v>
      </c>
      <c r="S9" s="68" t="str">
        <f t="shared" si="0"/>
        <v>HBTL2509000344</v>
      </c>
      <c r="T9" s="70">
        <f t="shared" si="1"/>
        <v>45906</v>
      </c>
      <c r="U9" s="70">
        <v>45930</v>
      </c>
      <c r="V9" s="68" t="s">
        <v>305</v>
      </c>
      <c r="W9" s="68">
        <v>2661</v>
      </c>
      <c r="X9" s="68" t="str">
        <f>VLOOKUP(Q9,'Mã khách'!B:C,2,0)</f>
        <v>brg12681</v>
      </c>
      <c r="Y9" s="68" t="str">
        <f t="shared" si="2"/>
        <v>Hàng trả - BRG mart N16 Sài Đồng</v>
      </c>
      <c r="Z9" s="68" t="s">
        <v>205</v>
      </c>
      <c r="AA9">
        <f t="shared" si="3"/>
        <v>1</v>
      </c>
      <c r="AB9" s="25">
        <f t="shared" si="4"/>
        <v>105505</v>
      </c>
      <c r="AC9">
        <f t="shared" si="5"/>
        <v>8440.4</v>
      </c>
      <c r="AD9">
        <f t="shared" si="6"/>
        <v>113945.4</v>
      </c>
      <c r="AE9" t="str">
        <f t="shared" si="7"/>
        <v/>
      </c>
    </row>
    <row r="10" spans="1:31">
      <c r="A10" s="11" t="s">
        <v>50</v>
      </c>
      <c r="B10" s="11" t="s">
        <v>20</v>
      </c>
      <c r="C10" s="12">
        <v>45907</v>
      </c>
      <c r="D10" s="11" t="s">
        <v>21</v>
      </c>
      <c r="E10" s="11" t="s">
        <v>51</v>
      </c>
      <c r="F10" s="11" t="s">
        <v>52</v>
      </c>
      <c r="G10" s="11" t="s">
        <v>24</v>
      </c>
      <c r="H10" s="11" t="s">
        <v>25</v>
      </c>
      <c r="I10" s="11" t="s">
        <v>35</v>
      </c>
      <c r="J10" s="11" t="s">
        <v>36</v>
      </c>
      <c r="K10" s="13" t="s">
        <v>28</v>
      </c>
      <c r="L10" s="13">
        <v>-1</v>
      </c>
      <c r="M10" s="14">
        <v>106026</v>
      </c>
      <c r="N10" s="14">
        <v>-106026</v>
      </c>
      <c r="O10" s="14">
        <v>-8482.08</v>
      </c>
      <c r="P10" s="13" t="s">
        <v>29</v>
      </c>
      <c r="Q10" s="11" t="s">
        <v>53</v>
      </c>
      <c r="R10" s="15">
        <v>0.08</v>
      </c>
      <c r="S10" s="68" t="str">
        <f t="shared" si="0"/>
        <v>HBTL2509000448</v>
      </c>
      <c r="T10" s="70">
        <f t="shared" si="1"/>
        <v>45907</v>
      </c>
      <c r="U10" s="70">
        <v>45930</v>
      </c>
      <c r="V10" s="68" t="s">
        <v>305</v>
      </c>
      <c r="W10" s="68">
        <v>2661</v>
      </c>
      <c r="X10" s="68" t="str">
        <f>VLOOKUP(Q10,'Mã khách'!B:C,2,0)</f>
        <v>brg12342</v>
      </c>
      <c r="Y10" s="68" t="str">
        <f t="shared" si="2"/>
        <v>Hàng trả - BRG Mart Moonlight Vân Canh</v>
      </c>
      <c r="Z10" s="68" t="s">
        <v>229</v>
      </c>
      <c r="AA10">
        <f t="shared" si="3"/>
        <v>1</v>
      </c>
      <c r="AB10" s="25">
        <f t="shared" si="4"/>
        <v>106026</v>
      </c>
      <c r="AC10">
        <f t="shared" si="5"/>
        <v>8482.08</v>
      </c>
      <c r="AD10">
        <f t="shared" si="6"/>
        <v>114508.08</v>
      </c>
      <c r="AE10" t="str">
        <f t="shared" si="7"/>
        <v/>
      </c>
    </row>
    <row r="11" spans="1:31">
      <c r="A11" s="11" t="s">
        <v>50</v>
      </c>
      <c r="B11" s="11" t="s">
        <v>20</v>
      </c>
      <c r="C11" s="12">
        <v>45907</v>
      </c>
      <c r="D11" s="11" t="s">
        <v>21</v>
      </c>
      <c r="E11" s="11" t="s">
        <v>51</v>
      </c>
      <c r="F11" s="11" t="s">
        <v>52</v>
      </c>
      <c r="G11" s="11" t="s">
        <v>24</v>
      </c>
      <c r="H11" s="11" t="s">
        <v>25</v>
      </c>
      <c r="I11" s="11" t="s">
        <v>43</v>
      </c>
      <c r="J11" s="11" t="s">
        <v>44</v>
      </c>
      <c r="K11" s="13" t="s">
        <v>45</v>
      </c>
      <c r="L11" s="13">
        <v>-1</v>
      </c>
      <c r="M11" s="14">
        <v>105505</v>
      </c>
      <c r="N11" s="14">
        <v>-105505</v>
      </c>
      <c r="O11" s="14">
        <v>-8440.4</v>
      </c>
      <c r="P11" s="13" t="s">
        <v>29</v>
      </c>
      <c r="Q11" s="11" t="s">
        <v>53</v>
      </c>
      <c r="R11" s="15">
        <v>0.08</v>
      </c>
      <c r="S11" s="68" t="str">
        <f t="shared" si="0"/>
        <v>HBTL2509000448</v>
      </c>
      <c r="T11" s="70">
        <f t="shared" si="1"/>
        <v>45907</v>
      </c>
      <c r="U11" s="70">
        <v>45930</v>
      </c>
      <c r="V11" s="68" t="s">
        <v>305</v>
      </c>
      <c r="W11" s="68">
        <v>2661</v>
      </c>
      <c r="X11" s="68" t="str">
        <f>VLOOKUP(Q11,'Mã khách'!B:C,2,0)</f>
        <v>brg12342</v>
      </c>
      <c r="Y11" s="68" t="str">
        <f t="shared" si="2"/>
        <v>Hàng trả - BRG Mart Moonlight Vân Canh</v>
      </c>
      <c r="Z11" s="68" t="s">
        <v>205</v>
      </c>
      <c r="AA11">
        <f t="shared" si="3"/>
        <v>1</v>
      </c>
      <c r="AB11" s="25">
        <f t="shared" si="4"/>
        <v>105505</v>
      </c>
      <c r="AC11">
        <f t="shared" si="5"/>
        <v>8440.4</v>
      </c>
      <c r="AD11">
        <f t="shared" si="6"/>
        <v>113945.4</v>
      </c>
      <c r="AE11" t="str">
        <f t="shared" si="7"/>
        <v/>
      </c>
    </row>
    <row r="12" spans="1:31">
      <c r="A12" s="11" t="s">
        <v>54</v>
      </c>
      <c r="B12" s="11" t="s">
        <v>20</v>
      </c>
      <c r="C12" s="12">
        <v>45908</v>
      </c>
      <c r="D12" s="11" t="s">
        <v>21</v>
      </c>
      <c r="E12" s="11" t="s">
        <v>55</v>
      </c>
      <c r="F12" s="11" t="s">
        <v>56</v>
      </c>
      <c r="G12" s="11" t="s">
        <v>24</v>
      </c>
      <c r="H12" s="11" t="s">
        <v>25</v>
      </c>
      <c r="I12" s="11" t="s">
        <v>57</v>
      </c>
      <c r="J12" s="11" t="s">
        <v>58</v>
      </c>
      <c r="K12" s="13" t="s">
        <v>28</v>
      </c>
      <c r="L12" s="13">
        <v>-3</v>
      </c>
      <c r="M12" s="14">
        <v>47673</v>
      </c>
      <c r="N12" s="14">
        <v>-143019</v>
      </c>
      <c r="O12" s="14">
        <v>-11441.52</v>
      </c>
      <c r="P12" s="13" t="s">
        <v>29</v>
      </c>
      <c r="Q12" s="11" t="s">
        <v>59</v>
      </c>
      <c r="R12" s="15">
        <v>0.08</v>
      </c>
      <c r="S12" s="68" t="str">
        <f t="shared" si="0"/>
        <v>HBTL2509000568</v>
      </c>
      <c r="T12" s="70">
        <f t="shared" si="1"/>
        <v>45908</v>
      </c>
      <c r="U12" s="70">
        <v>45930</v>
      </c>
      <c r="V12" s="68" t="s">
        <v>305</v>
      </c>
      <c r="W12" s="68">
        <v>2661</v>
      </c>
      <c r="X12" s="68" t="str">
        <f>VLOOKUP(Q12,'Mã khách'!B:C,2,0)</f>
        <v>brg12061</v>
      </c>
      <c r="Y12" s="68" t="str">
        <f t="shared" si="2"/>
        <v>Hàng trả - Siêu thị HaproMart Lương Đình Của</v>
      </c>
      <c r="Z12" s="68" t="s">
        <v>217</v>
      </c>
      <c r="AA12">
        <f t="shared" si="3"/>
        <v>3</v>
      </c>
      <c r="AB12" s="25">
        <f t="shared" si="4"/>
        <v>47673</v>
      </c>
      <c r="AC12">
        <f t="shared" si="5"/>
        <v>11441.52</v>
      </c>
      <c r="AD12">
        <f t="shared" si="6"/>
        <v>154460.51999999999</v>
      </c>
      <c r="AE12" t="str">
        <f t="shared" si="7"/>
        <v/>
      </c>
    </row>
    <row r="13" spans="1:31">
      <c r="A13" s="11" t="s">
        <v>60</v>
      </c>
      <c r="B13" s="11" t="s">
        <v>20</v>
      </c>
      <c r="C13" s="12">
        <v>45908</v>
      </c>
      <c r="D13" s="11" t="s">
        <v>21</v>
      </c>
      <c r="E13" s="11" t="s">
        <v>61</v>
      </c>
      <c r="F13" s="11" t="s">
        <v>62</v>
      </c>
      <c r="G13" s="11" t="s">
        <v>24</v>
      </c>
      <c r="H13" s="11" t="s">
        <v>25</v>
      </c>
      <c r="I13" s="11" t="s">
        <v>63</v>
      </c>
      <c r="J13" s="11" t="s">
        <v>64</v>
      </c>
      <c r="K13" s="13" t="s">
        <v>28</v>
      </c>
      <c r="L13" s="13">
        <v>-1</v>
      </c>
      <c r="M13" s="14">
        <v>52815</v>
      </c>
      <c r="N13" s="14">
        <v>-52815</v>
      </c>
      <c r="O13" s="14">
        <v>-4225.2</v>
      </c>
      <c r="P13" s="13" t="s">
        <v>29</v>
      </c>
      <c r="Q13" s="11" t="s">
        <v>65</v>
      </c>
      <c r="R13" s="15">
        <v>0.08</v>
      </c>
      <c r="S13" s="68" t="str">
        <f t="shared" si="0"/>
        <v>HBTL2509000545</v>
      </c>
      <c r="T13" s="70">
        <f t="shared" si="1"/>
        <v>45908</v>
      </c>
      <c r="U13" s="70">
        <v>45930</v>
      </c>
      <c r="V13" s="68" t="s">
        <v>305</v>
      </c>
      <c r="W13" s="68">
        <v>2661</v>
      </c>
      <c r="X13" s="68" t="str">
        <f>VLOOKUP(Q13,'Mã khách'!B:C,2,0)</f>
        <v>brg13031</v>
      </c>
      <c r="Y13" s="68" t="str">
        <f t="shared" si="2"/>
        <v>Hàng trả - Seikamart Lý Nam Đế</v>
      </c>
      <c r="Z13" s="68" t="s">
        <v>223</v>
      </c>
      <c r="AA13">
        <f t="shared" si="3"/>
        <v>1</v>
      </c>
      <c r="AB13" s="25">
        <f t="shared" si="4"/>
        <v>52815</v>
      </c>
      <c r="AC13">
        <f t="shared" si="5"/>
        <v>4225.2</v>
      </c>
      <c r="AD13">
        <f t="shared" si="6"/>
        <v>57040.2</v>
      </c>
      <c r="AE13" t="str">
        <f t="shared" si="7"/>
        <v/>
      </c>
    </row>
    <row r="14" spans="1:31">
      <c r="A14" s="11" t="s">
        <v>60</v>
      </c>
      <c r="B14" s="11" t="s">
        <v>20</v>
      </c>
      <c r="C14" s="12">
        <v>45908</v>
      </c>
      <c r="D14" s="11" t="s">
        <v>21</v>
      </c>
      <c r="E14" s="11" t="s">
        <v>61</v>
      </c>
      <c r="F14" s="11" t="s">
        <v>62</v>
      </c>
      <c r="G14" s="11" t="s">
        <v>24</v>
      </c>
      <c r="H14" s="11" t="s">
        <v>25</v>
      </c>
      <c r="I14" s="11" t="s">
        <v>35</v>
      </c>
      <c r="J14" s="11" t="s">
        <v>36</v>
      </c>
      <c r="K14" s="13" t="s">
        <v>28</v>
      </c>
      <c r="L14" s="13">
        <v>-1</v>
      </c>
      <c r="M14" s="14">
        <v>106026</v>
      </c>
      <c r="N14" s="14">
        <v>-106026</v>
      </c>
      <c r="O14" s="14">
        <v>-8482.08</v>
      </c>
      <c r="P14" s="13" t="s">
        <v>29</v>
      </c>
      <c r="Q14" s="11" t="s">
        <v>65</v>
      </c>
      <c r="R14" s="15">
        <v>0.08</v>
      </c>
      <c r="S14" s="68" t="str">
        <f t="shared" si="0"/>
        <v>HBTL2509000545</v>
      </c>
      <c r="T14" s="70">
        <f t="shared" si="1"/>
        <v>45908</v>
      </c>
      <c r="U14" s="70">
        <v>45930</v>
      </c>
      <c r="V14" s="68" t="s">
        <v>305</v>
      </c>
      <c r="W14" s="68">
        <v>2661</v>
      </c>
      <c r="X14" s="68" t="str">
        <f>VLOOKUP(Q14,'Mã khách'!B:C,2,0)</f>
        <v>brg13031</v>
      </c>
      <c r="Y14" s="68" t="str">
        <f t="shared" si="2"/>
        <v>Hàng trả - Seikamart Lý Nam Đế</v>
      </c>
      <c r="Z14" s="68" t="s">
        <v>229</v>
      </c>
      <c r="AA14">
        <f t="shared" si="3"/>
        <v>1</v>
      </c>
      <c r="AB14" s="25">
        <f t="shared" si="4"/>
        <v>106026</v>
      </c>
      <c r="AC14">
        <f t="shared" si="5"/>
        <v>8482.08</v>
      </c>
      <c r="AD14">
        <f t="shared" si="6"/>
        <v>114508.08</v>
      </c>
      <c r="AE14" t="str">
        <f t="shared" si="7"/>
        <v/>
      </c>
    </row>
    <row r="15" spans="1:31">
      <c r="A15" s="11" t="s">
        <v>66</v>
      </c>
      <c r="B15" s="11" t="s">
        <v>20</v>
      </c>
      <c r="C15" s="12">
        <v>45909</v>
      </c>
      <c r="D15" s="11" t="s">
        <v>21</v>
      </c>
      <c r="E15" s="11" t="s">
        <v>67</v>
      </c>
      <c r="F15" s="11" t="s">
        <v>68</v>
      </c>
      <c r="G15" s="11" t="s">
        <v>24</v>
      </c>
      <c r="H15" s="11" t="s">
        <v>25</v>
      </c>
      <c r="I15" s="11" t="s">
        <v>35</v>
      </c>
      <c r="J15" s="11" t="s">
        <v>36</v>
      </c>
      <c r="K15" s="13" t="s">
        <v>28</v>
      </c>
      <c r="L15" s="13">
        <v>-2</v>
      </c>
      <c r="M15" s="14">
        <v>106026</v>
      </c>
      <c r="N15" s="14">
        <v>-212052</v>
      </c>
      <c r="O15" s="14">
        <v>-16964.16</v>
      </c>
      <c r="P15" s="13" t="s">
        <v>29</v>
      </c>
      <c r="Q15" s="11" t="s">
        <v>69</v>
      </c>
      <c r="R15" s="15">
        <v>0.08</v>
      </c>
      <c r="S15" s="68" t="str">
        <f t="shared" si="0"/>
        <v>HBTL2509000669</v>
      </c>
      <c r="T15" s="70">
        <f t="shared" si="1"/>
        <v>45909</v>
      </c>
      <c r="U15" s="70">
        <v>45930</v>
      </c>
      <c r="V15" s="68" t="s">
        <v>305</v>
      </c>
      <c r="W15" s="68">
        <v>2661</v>
      </c>
      <c r="X15" s="68" t="str">
        <f>VLOOKUP(Q15,'Mã khách'!B:C,2,0)</f>
        <v>brg13011</v>
      </c>
      <c r="Y15" s="68" t="str">
        <f t="shared" si="2"/>
        <v>Hàng trả - Seikamart Phạm Ngọc Thạch</v>
      </c>
      <c r="Z15" s="68" t="s">
        <v>229</v>
      </c>
      <c r="AA15">
        <f t="shared" si="3"/>
        <v>2</v>
      </c>
      <c r="AB15" s="25">
        <f t="shared" si="4"/>
        <v>106026</v>
      </c>
      <c r="AC15">
        <f t="shared" si="5"/>
        <v>16964.16</v>
      </c>
      <c r="AD15">
        <f t="shared" si="6"/>
        <v>229016.16</v>
      </c>
      <c r="AE15" t="str">
        <f t="shared" si="7"/>
        <v/>
      </c>
    </row>
    <row r="16" spans="1:31">
      <c r="A16" s="11" t="s">
        <v>70</v>
      </c>
      <c r="B16" s="11" t="s">
        <v>20</v>
      </c>
      <c r="C16" s="12">
        <v>45909</v>
      </c>
      <c r="D16" s="11" t="s">
        <v>21</v>
      </c>
      <c r="E16" s="11" t="s">
        <v>71</v>
      </c>
      <c r="F16" s="11" t="s">
        <v>72</v>
      </c>
      <c r="G16" s="11" t="s">
        <v>24</v>
      </c>
      <c r="H16" s="11" t="s">
        <v>25</v>
      </c>
      <c r="I16" s="11" t="s">
        <v>73</v>
      </c>
      <c r="J16" s="11" t="s">
        <v>74</v>
      </c>
      <c r="K16" s="13" t="s">
        <v>45</v>
      </c>
      <c r="L16" s="13">
        <v>-1</v>
      </c>
      <c r="M16" s="14">
        <v>69759</v>
      </c>
      <c r="N16" s="14">
        <v>-69759</v>
      </c>
      <c r="O16" s="14">
        <v>-5580.72</v>
      </c>
      <c r="P16" s="13" t="s">
        <v>29</v>
      </c>
      <c r="Q16" s="11" t="s">
        <v>75</v>
      </c>
      <c r="R16" s="15">
        <v>0.08</v>
      </c>
      <c r="S16" s="68" t="str">
        <f t="shared" si="0"/>
        <v>HBTL2509000705</v>
      </c>
      <c r="T16" s="70">
        <f t="shared" si="1"/>
        <v>45909</v>
      </c>
      <c r="U16" s="70">
        <v>45930</v>
      </c>
      <c r="V16" s="68" t="s">
        <v>305</v>
      </c>
      <c r="W16" s="68">
        <v>2661</v>
      </c>
      <c r="X16" s="68" t="str">
        <f>VLOOKUP(Q16,'Mã khách'!B:C,2,0)</f>
        <v>brg12091</v>
      </c>
      <c r="Y16" s="68" t="str">
        <f t="shared" si="2"/>
        <v>Hàng trả - Siêu thị HaproMart A4 Vĩnh Phúc, Ba Đình</v>
      </c>
      <c r="Z16" s="68" t="s">
        <v>197</v>
      </c>
      <c r="AA16">
        <f t="shared" si="3"/>
        <v>1</v>
      </c>
      <c r="AB16" s="25">
        <f t="shared" si="4"/>
        <v>69759</v>
      </c>
      <c r="AC16">
        <f t="shared" si="5"/>
        <v>5580.72</v>
      </c>
      <c r="AD16">
        <f t="shared" si="6"/>
        <v>75339.72</v>
      </c>
      <c r="AE16" t="str">
        <f t="shared" si="7"/>
        <v/>
      </c>
    </row>
    <row r="17" spans="1:31">
      <c r="A17" s="11" t="s">
        <v>76</v>
      </c>
      <c r="B17" s="11" t="s">
        <v>20</v>
      </c>
      <c r="C17" s="12">
        <v>45909</v>
      </c>
      <c r="D17" s="11" t="s">
        <v>21</v>
      </c>
      <c r="E17" s="11" t="s">
        <v>77</v>
      </c>
      <c r="F17" s="11" t="s">
        <v>78</v>
      </c>
      <c r="G17" s="11" t="s">
        <v>24</v>
      </c>
      <c r="H17" s="11" t="s">
        <v>25</v>
      </c>
      <c r="I17" s="11" t="s">
        <v>73</v>
      </c>
      <c r="J17" s="11" t="s">
        <v>74</v>
      </c>
      <c r="K17" s="13" t="s">
        <v>45</v>
      </c>
      <c r="L17" s="13">
        <v>-2</v>
      </c>
      <c r="M17" s="14">
        <v>69759</v>
      </c>
      <c r="N17" s="14">
        <v>-139518</v>
      </c>
      <c r="O17" s="14">
        <v>-11161.44</v>
      </c>
      <c r="P17" s="13" t="s">
        <v>29</v>
      </c>
      <c r="Q17" s="11" t="s">
        <v>79</v>
      </c>
      <c r="R17" s="15">
        <v>0.08</v>
      </c>
      <c r="S17" s="68" t="str">
        <f t="shared" si="0"/>
        <v>HBTL2509000714</v>
      </c>
      <c r="T17" s="70">
        <f t="shared" si="1"/>
        <v>45909</v>
      </c>
      <c r="U17" s="70">
        <v>45930</v>
      </c>
      <c r="V17" s="68" t="s">
        <v>305</v>
      </c>
      <c r="W17" s="68">
        <v>2661</v>
      </c>
      <c r="X17" s="68" t="str">
        <f>VLOOKUP(Q17,'Mã khách'!B:C,2,0)</f>
        <v>brg10101</v>
      </c>
      <c r="Y17" s="68" t="str">
        <f t="shared" si="2"/>
        <v>Hàng trả - Siêu thị intimex Hải Phòng</v>
      </c>
      <c r="Z17" s="68" t="s">
        <v>197</v>
      </c>
      <c r="AA17">
        <f t="shared" si="3"/>
        <v>2</v>
      </c>
      <c r="AB17" s="25">
        <f t="shared" si="4"/>
        <v>69759</v>
      </c>
      <c r="AC17">
        <f t="shared" si="5"/>
        <v>11161.44</v>
      </c>
      <c r="AD17">
        <f t="shared" si="6"/>
        <v>150679.44</v>
      </c>
      <c r="AE17" t="str">
        <f t="shared" si="7"/>
        <v/>
      </c>
    </row>
    <row r="18" spans="1:31">
      <c r="A18" s="11" t="s">
        <v>76</v>
      </c>
      <c r="B18" s="11" t="s">
        <v>20</v>
      </c>
      <c r="C18" s="12">
        <v>45909</v>
      </c>
      <c r="D18" s="11" t="s">
        <v>21</v>
      </c>
      <c r="E18" s="11" t="s">
        <v>77</v>
      </c>
      <c r="F18" s="11" t="s">
        <v>78</v>
      </c>
      <c r="G18" s="11" t="s">
        <v>24</v>
      </c>
      <c r="H18" s="11" t="s">
        <v>25</v>
      </c>
      <c r="I18" s="11" t="s">
        <v>63</v>
      </c>
      <c r="J18" s="11" t="s">
        <v>64</v>
      </c>
      <c r="K18" s="13" t="s">
        <v>28</v>
      </c>
      <c r="L18" s="13">
        <v>-3</v>
      </c>
      <c r="M18" s="14">
        <v>52815</v>
      </c>
      <c r="N18" s="14">
        <v>-158445</v>
      </c>
      <c r="O18" s="14">
        <v>-12675.6</v>
      </c>
      <c r="P18" s="13" t="s">
        <v>29</v>
      </c>
      <c r="Q18" s="11" t="s">
        <v>79</v>
      </c>
      <c r="R18" s="15">
        <v>0.08</v>
      </c>
      <c r="S18" s="68" t="str">
        <f t="shared" si="0"/>
        <v>HBTL2509000714</v>
      </c>
      <c r="T18" s="70">
        <f t="shared" si="1"/>
        <v>45909</v>
      </c>
      <c r="U18" s="70">
        <v>45930</v>
      </c>
      <c r="V18" s="68" t="s">
        <v>305</v>
      </c>
      <c r="W18" s="68">
        <v>2661</v>
      </c>
      <c r="X18" s="68" t="str">
        <f>VLOOKUP(Q18,'Mã khách'!B:C,2,0)</f>
        <v>brg10101</v>
      </c>
      <c r="Y18" s="68" t="str">
        <f t="shared" si="2"/>
        <v>Hàng trả - Siêu thị intimex Hải Phòng</v>
      </c>
      <c r="Z18" s="68" t="s">
        <v>223</v>
      </c>
      <c r="AA18">
        <f t="shared" si="3"/>
        <v>3</v>
      </c>
      <c r="AB18" s="25">
        <f t="shared" si="4"/>
        <v>52815</v>
      </c>
      <c r="AC18">
        <f t="shared" si="5"/>
        <v>12675.6</v>
      </c>
      <c r="AD18">
        <f t="shared" si="6"/>
        <v>171120.6</v>
      </c>
      <c r="AE18" t="str">
        <f t="shared" si="7"/>
        <v/>
      </c>
    </row>
    <row r="19" spans="1:31">
      <c r="A19" s="11" t="s">
        <v>76</v>
      </c>
      <c r="B19" s="11" t="s">
        <v>20</v>
      </c>
      <c r="C19" s="12">
        <v>45909</v>
      </c>
      <c r="D19" s="11" t="s">
        <v>21</v>
      </c>
      <c r="E19" s="11" t="s">
        <v>77</v>
      </c>
      <c r="F19" s="11" t="s">
        <v>78</v>
      </c>
      <c r="G19" s="11" t="s">
        <v>24</v>
      </c>
      <c r="H19" s="11" t="s">
        <v>25</v>
      </c>
      <c r="I19" s="11" t="s">
        <v>80</v>
      </c>
      <c r="J19" s="11" t="s">
        <v>81</v>
      </c>
      <c r="K19" s="13" t="s">
        <v>28</v>
      </c>
      <c r="L19" s="13">
        <v>-3</v>
      </c>
      <c r="M19" s="14">
        <v>101845</v>
      </c>
      <c r="N19" s="14">
        <v>-305535</v>
      </c>
      <c r="O19" s="14">
        <v>-24442.799999999999</v>
      </c>
      <c r="P19" s="13" t="s">
        <v>29</v>
      </c>
      <c r="Q19" s="11" t="s">
        <v>79</v>
      </c>
      <c r="R19" s="15">
        <v>0.08</v>
      </c>
      <c r="S19" s="68" t="str">
        <f t="shared" si="0"/>
        <v>HBTL2509000714</v>
      </c>
      <c r="T19" s="70">
        <f t="shared" si="1"/>
        <v>45909</v>
      </c>
      <c r="U19" s="70">
        <v>45930</v>
      </c>
      <c r="V19" s="68" t="s">
        <v>305</v>
      </c>
      <c r="W19" s="68">
        <v>2661</v>
      </c>
      <c r="X19" s="68" t="str">
        <f>VLOOKUP(Q19,'Mã khách'!B:C,2,0)</f>
        <v>brg10101</v>
      </c>
      <c r="Y19" s="68" t="str">
        <f t="shared" si="2"/>
        <v>Hàng trả - Siêu thị intimex Hải Phòng</v>
      </c>
      <c r="Z19" s="68" t="s">
        <v>225</v>
      </c>
      <c r="AA19">
        <f t="shared" si="3"/>
        <v>3</v>
      </c>
      <c r="AB19" s="25">
        <f t="shared" si="4"/>
        <v>101845</v>
      </c>
      <c r="AC19">
        <f t="shared" si="5"/>
        <v>24442.799999999999</v>
      </c>
      <c r="AD19">
        <f t="shared" si="6"/>
        <v>329977.8</v>
      </c>
      <c r="AE19" t="str">
        <f t="shared" si="7"/>
        <v/>
      </c>
    </row>
    <row r="20" spans="1:31">
      <c r="A20" s="11" t="s">
        <v>76</v>
      </c>
      <c r="B20" s="11" t="s">
        <v>20</v>
      </c>
      <c r="C20" s="12">
        <v>45909</v>
      </c>
      <c r="D20" s="11" t="s">
        <v>21</v>
      </c>
      <c r="E20" s="11" t="s">
        <v>77</v>
      </c>
      <c r="F20" s="11" t="s">
        <v>78</v>
      </c>
      <c r="G20" s="11" t="s">
        <v>24</v>
      </c>
      <c r="H20" s="11" t="s">
        <v>25</v>
      </c>
      <c r="I20" s="11" t="s">
        <v>43</v>
      </c>
      <c r="J20" s="11" t="s">
        <v>44</v>
      </c>
      <c r="K20" s="13" t="s">
        <v>45</v>
      </c>
      <c r="L20" s="13">
        <v>-2</v>
      </c>
      <c r="M20" s="14">
        <v>105505</v>
      </c>
      <c r="N20" s="14">
        <v>-211010</v>
      </c>
      <c r="O20" s="14">
        <v>-16880.8</v>
      </c>
      <c r="P20" s="13" t="s">
        <v>29</v>
      </c>
      <c r="Q20" s="11" t="s">
        <v>79</v>
      </c>
      <c r="R20" s="15">
        <v>0.08</v>
      </c>
      <c r="S20" s="68" t="str">
        <f t="shared" si="0"/>
        <v>HBTL2509000714</v>
      </c>
      <c r="T20" s="70">
        <f t="shared" si="1"/>
        <v>45909</v>
      </c>
      <c r="U20" s="70">
        <v>45930</v>
      </c>
      <c r="V20" s="68" t="s">
        <v>305</v>
      </c>
      <c r="W20" s="68">
        <v>2661</v>
      </c>
      <c r="X20" s="68" t="str">
        <f>VLOOKUP(Q20,'Mã khách'!B:C,2,0)</f>
        <v>brg10101</v>
      </c>
      <c r="Y20" s="68" t="str">
        <f t="shared" si="2"/>
        <v>Hàng trả - Siêu thị intimex Hải Phòng</v>
      </c>
      <c r="Z20" s="68" t="s">
        <v>205</v>
      </c>
      <c r="AA20">
        <f t="shared" si="3"/>
        <v>2</v>
      </c>
      <c r="AB20" s="25">
        <f t="shared" si="4"/>
        <v>105505</v>
      </c>
      <c r="AC20">
        <f t="shared" si="5"/>
        <v>16880.8</v>
      </c>
      <c r="AD20">
        <f t="shared" si="6"/>
        <v>227890.8</v>
      </c>
      <c r="AE20" t="str">
        <f t="shared" si="7"/>
        <v/>
      </c>
    </row>
    <row r="21" spans="1:31">
      <c r="A21" s="11" t="s">
        <v>82</v>
      </c>
      <c r="B21" s="11" t="s">
        <v>20</v>
      </c>
      <c r="C21" s="12">
        <v>45909</v>
      </c>
      <c r="D21" s="11" t="s">
        <v>21</v>
      </c>
      <c r="E21" s="11" t="s">
        <v>83</v>
      </c>
      <c r="F21" s="11" t="s">
        <v>84</v>
      </c>
      <c r="G21" s="11" t="s">
        <v>24</v>
      </c>
      <c r="H21" s="11" t="s">
        <v>25</v>
      </c>
      <c r="I21" s="11" t="s">
        <v>73</v>
      </c>
      <c r="J21" s="11" t="s">
        <v>74</v>
      </c>
      <c r="K21" s="13" t="s">
        <v>45</v>
      </c>
      <c r="L21" s="13">
        <v>-1</v>
      </c>
      <c r="M21" s="14">
        <v>69759</v>
      </c>
      <c r="N21" s="14">
        <v>-69759</v>
      </c>
      <c r="O21" s="14">
        <v>-5580.72</v>
      </c>
      <c r="P21" s="13" t="s">
        <v>29</v>
      </c>
      <c r="Q21" s="11" t="s">
        <v>46</v>
      </c>
      <c r="R21" s="15">
        <v>0.08</v>
      </c>
      <c r="S21" s="68" t="str">
        <f t="shared" si="0"/>
        <v>HBTL2509000653</v>
      </c>
      <c r="T21" s="70">
        <f t="shared" si="1"/>
        <v>45909</v>
      </c>
      <c r="U21" s="70">
        <v>45930</v>
      </c>
      <c r="V21" s="68" t="s">
        <v>305</v>
      </c>
      <c r="W21" s="68">
        <v>2661</v>
      </c>
      <c r="X21" s="68" t="str">
        <f>VLOOKUP(Q21,'Mã khách'!B:C,2,0)</f>
        <v>brg12661</v>
      </c>
      <c r="Y21" s="68" t="str">
        <f t="shared" si="2"/>
        <v>Hàng trả - CH HaproFood 362 Ngọc Lâm</v>
      </c>
      <c r="Z21" s="68" t="s">
        <v>197</v>
      </c>
      <c r="AA21">
        <f t="shared" si="3"/>
        <v>1</v>
      </c>
      <c r="AB21" s="25">
        <f t="shared" si="4"/>
        <v>69759</v>
      </c>
      <c r="AC21">
        <f t="shared" si="5"/>
        <v>5580.72</v>
      </c>
      <c r="AD21">
        <f t="shared" si="6"/>
        <v>75339.72</v>
      </c>
      <c r="AE21" t="str">
        <f t="shared" si="7"/>
        <v/>
      </c>
    </row>
    <row r="22" spans="1:31">
      <c r="A22" s="11" t="s">
        <v>76</v>
      </c>
      <c r="B22" s="11" t="s">
        <v>20</v>
      </c>
      <c r="C22" s="12">
        <v>45909</v>
      </c>
      <c r="D22" s="11" t="s">
        <v>21</v>
      </c>
      <c r="E22" s="11" t="s">
        <v>77</v>
      </c>
      <c r="F22" s="11" t="s">
        <v>78</v>
      </c>
      <c r="G22" s="11" t="s">
        <v>24</v>
      </c>
      <c r="H22" s="11" t="s">
        <v>25</v>
      </c>
      <c r="I22" s="11" t="s">
        <v>57</v>
      </c>
      <c r="J22" s="11" t="s">
        <v>58</v>
      </c>
      <c r="K22" s="13" t="s">
        <v>28</v>
      </c>
      <c r="L22" s="13">
        <v>-3</v>
      </c>
      <c r="M22" s="14">
        <v>47673</v>
      </c>
      <c r="N22" s="14">
        <v>-143019</v>
      </c>
      <c r="O22" s="14">
        <v>-11441.52</v>
      </c>
      <c r="P22" s="13" t="s">
        <v>29</v>
      </c>
      <c r="Q22" s="11" t="s">
        <v>79</v>
      </c>
      <c r="R22" s="15">
        <v>0.08</v>
      </c>
      <c r="S22" s="68" t="str">
        <f t="shared" si="0"/>
        <v>HBTL2509000714</v>
      </c>
      <c r="T22" s="70">
        <f t="shared" si="1"/>
        <v>45909</v>
      </c>
      <c r="U22" s="70">
        <v>45930</v>
      </c>
      <c r="V22" s="68" t="s">
        <v>305</v>
      </c>
      <c r="W22" s="68">
        <v>2661</v>
      </c>
      <c r="X22" s="68" t="str">
        <f>VLOOKUP(Q22,'Mã khách'!B:C,2,0)</f>
        <v>brg10101</v>
      </c>
      <c r="Y22" s="68" t="str">
        <f t="shared" si="2"/>
        <v>Hàng trả - Siêu thị intimex Hải Phòng</v>
      </c>
      <c r="Z22" s="68" t="s">
        <v>217</v>
      </c>
      <c r="AA22">
        <f t="shared" si="3"/>
        <v>3</v>
      </c>
      <c r="AB22" s="25">
        <f t="shared" si="4"/>
        <v>47673</v>
      </c>
      <c r="AC22">
        <f t="shared" si="5"/>
        <v>11441.52</v>
      </c>
      <c r="AD22">
        <f t="shared" si="6"/>
        <v>154460.51999999999</v>
      </c>
      <c r="AE22" t="str">
        <f t="shared" si="7"/>
        <v/>
      </c>
    </row>
    <row r="23" spans="1:31">
      <c r="A23" s="11" t="s">
        <v>76</v>
      </c>
      <c r="B23" s="11" t="s">
        <v>20</v>
      </c>
      <c r="C23" s="12">
        <v>45909</v>
      </c>
      <c r="D23" s="11" t="s">
        <v>21</v>
      </c>
      <c r="E23" s="11" t="s">
        <v>77</v>
      </c>
      <c r="F23" s="11" t="s">
        <v>78</v>
      </c>
      <c r="G23" s="11" t="s">
        <v>24</v>
      </c>
      <c r="H23" s="11" t="s">
        <v>25</v>
      </c>
      <c r="I23" s="11" t="s">
        <v>35</v>
      </c>
      <c r="J23" s="11" t="s">
        <v>36</v>
      </c>
      <c r="K23" s="13" t="s">
        <v>28</v>
      </c>
      <c r="L23" s="13">
        <v>-3</v>
      </c>
      <c r="M23" s="14">
        <v>106026</v>
      </c>
      <c r="N23" s="14">
        <v>-318078</v>
      </c>
      <c r="O23" s="14">
        <v>-25446.240000000002</v>
      </c>
      <c r="P23" s="13" t="s">
        <v>29</v>
      </c>
      <c r="Q23" s="11" t="s">
        <v>79</v>
      </c>
      <c r="R23" s="15">
        <v>0.08</v>
      </c>
      <c r="S23" s="68" t="str">
        <f t="shared" si="0"/>
        <v>HBTL2509000714</v>
      </c>
      <c r="T23" s="70">
        <f t="shared" si="1"/>
        <v>45909</v>
      </c>
      <c r="U23" s="70">
        <v>45930</v>
      </c>
      <c r="V23" s="68" t="s">
        <v>305</v>
      </c>
      <c r="W23" s="68">
        <v>2661</v>
      </c>
      <c r="X23" s="68" t="str">
        <f>VLOOKUP(Q23,'Mã khách'!B:C,2,0)</f>
        <v>brg10101</v>
      </c>
      <c r="Y23" s="68" t="str">
        <f t="shared" si="2"/>
        <v>Hàng trả - Siêu thị intimex Hải Phòng</v>
      </c>
      <c r="Z23" s="68" t="s">
        <v>229</v>
      </c>
      <c r="AA23">
        <f t="shared" si="3"/>
        <v>3</v>
      </c>
      <c r="AB23" s="25">
        <f t="shared" si="4"/>
        <v>106026</v>
      </c>
      <c r="AC23">
        <f t="shared" si="5"/>
        <v>25446.240000000002</v>
      </c>
      <c r="AD23">
        <f t="shared" si="6"/>
        <v>343524.24</v>
      </c>
      <c r="AE23" t="str">
        <f t="shared" si="7"/>
        <v/>
      </c>
    </row>
    <row r="24" spans="1:31">
      <c r="A24" s="11" t="s">
        <v>66</v>
      </c>
      <c r="B24" s="11" t="s">
        <v>20</v>
      </c>
      <c r="C24" s="12">
        <v>45909</v>
      </c>
      <c r="D24" s="11" t="s">
        <v>21</v>
      </c>
      <c r="E24" s="11" t="s">
        <v>67</v>
      </c>
      <c r="F24" s="11" t="s">
        <v>68</v>
      </c>
      <c r="G24" s="11" t="s">
        <v>24</v>
      </c>
      <c r="H24" s="11" t="s">
        <v>25</v>
      </c>
      <c r="I24" s="11" t="s">
        <v>57</v>
      </c>
      <c r="J24" s="11" t="s">
        <v>58</v>
      </c>
      <c r="K24" s="13" t="s">
        <v>28</v>
      </c>
      <c r="L24" s="13">
        <v>-1</v>
      </c>
      <c r="M24" s="14">
        <v>47673</v>
      </c>
      <c r="N24" s="14">
        <v>-47673</v>
      </c>
      <c r="O24" s="14">
        <v>-3813.84</v>
      </c>
      <c r="P24" s="13" t="s">
        <v>29</v>
      </c>
      <c r="Q24" s="11" t="s">
        <v>69</v>
      </c>
      <c r="R24" s="15">
        <v>0.08</v>
      </c>
      <c r="S24" s="68" t="str">
        <f t="shared" si="0"/>
        <v>HBTL2509000669</v>
      </c>
      <c r="T24" s="70">
        <f t="shared" si="1"/>
        <v>45909</v>
      </c>
      <c r="U24" s="70">
        <v>45930</v>
      </c>
      <c r="V24" s="68" t="s">
        <v>305</v>
      </c>
      <c r="W24" s="68">
        <v>2661</v>
      </c>
      <c r="X24" s="68" t="str">
        <f>VLOOKUP(Q24,'Mã khách'!B:C,2,0)</f>
        <v>brg13011</v>
      </c>
      <c r="Y24" s="68" t="str">
        <f t="shared" si="2"/>
        <v>Hàng trả - Seikamart Phạm Ngọc Thạch</v>
      </c>
      <c r="Z24" s="68" t="s">
        <v>217</v>
      </c>
      <c r="AA24">
        <f t="shared" si="3"/>
        <v>1</v>
      </c>
      <c r="AB24" s="25">
        <f t="shared" si="4"/>
        <v>47673</v>
      </c>
      <c r="AC24">
        <f t="shared" si="5"/>
        <v>3813.84</v>
      </c>
      <c r="AD24">
        <f t="shared" si="6"/>
        <v>51486.84</v>
      </c>
      <c r="AE24" t="str">
        <f t="shared" si="7"/>
        <v/>
      </c>
    </row>
    <row r="25" spans="1:31">
      <c r="A25" s="11" t="s">
        <v>85</v>
      </c>
      <c r="B25" s="11" t="s">
        <v>20</v>
      </c>
      <c r="C25" s="12">
        <v>45910</v>
      </c>
      <c r="D25" s="11" t="s">
        <v>21</v>
      </c>
      <c r="E25" s="11" t="s">
        <v>86</v>
      </c>
      <c r="F25" s="11" t="s">
        <v>87</v>
      </c>
      <c r="G25" s="11" t="s">
        <v>24</v>
      </c>
      <c r="H25" s="11" t="s">
        <v>25</v>
      </c>
      <c r="I25" s="11" t="s">
        <v>73</v>
      </c>
      <c r="J25" s="11" t="s">
        <v>74</v>
      </c>
      <c r="K25" s="13" t="s">
        <v>45</v>
      </c>
      <c r="L25" s="13">
        <v>-1</v>
      </c>
      <c r="M25" s="14">
        <v>62783</v>
      </c>
      <c r="N25" s="14">
        <v>-62783</v>
      </c>
      <c r="O25" s="14">
        <v>-5022.6400000000003</v>
      </c>
      <c r="P25" s="13" t="s">
        <v>29</v>
      </c>
      <c r="Q25" s="11" t="s">
        <v>88</v>
      </c>
      <c r="R25" s="15">
        <v>0.08</v>
      </c>
      <c r="S25" s="68" t="str">
        <f t="shared" si="0"/>
        <v>HBTL2509000813</v>
      </c>
      <c r="T25" s="70">
        <f t="shared" si="1"/>
        <v>45910</v>
      </c>
      <c r="U25" s="70">
        <v>45930</v>
      </c>
      <c r="V25" s="68" t="s">
        <v>305</v>
      </c>
      <c r="W25" s="68">
        <v>2661</v>
      </c>
      <c r="X25" s="68" t="str">
        <f>VLOOKUP(Q25,'Mã khách'!B:C,2,0)</f>
        <v>brg12761</v>
      </c>
      <c r="Y25" s="68" t="str">
        <f t="shared" si="2"/>
        <v>Hàng trả - Siêu thị Fuji Lê Đại Hành</v>
      </c>
      <c r="Z25" s="68" t="s">
        <v>197</v>
      </c>
      <c r="AA25">
        <f t="shared" si="3"/>
        <v>1</v>
      </c>
      <c r="AB25" s="25">
        <f t="shared" si="4"/>
        <v>62783</v>
      </c>
      <c r="AC25">
        <f t="shared" si="5"/>
        <v>5022.6400000000003</v>
      </c>
      <c r="AD25">
        <f t="shared" si="6"/>
        <v>67805.64</v>
      </c>
      <c r="AE25" t="str">
        <f t="shared" si="7"/>
        <v/>
      </c>
    </row>
    <row r="26" spans="1:31">
      <c r="A26" s="11" t="s">
        <v>85</v>
      </c>
      <c r="B26" s="11" t="s">
        <v>20</v>
      </c>
      <c r="C26" s="12">
        <v>45910</v>
      </c>
      <c r="D26" s="11" t="s">
        <v>21</v>
      </c>
      <c r="E26" s="11" t="s">
        <v>86</v>
      </c>
      <c r="F26" s="11" t="s">
        <v>87</v>
      </c>
      <c r="G26" s="11" t="s">
        <v>24</v>
      </c>
      <c r="H26" s="11" t="s">
        <v>25</v>
      </c>
      <c r="I26" s="11" t="s">
        <v>26</v>
      </c>
      <c r="J26" s="11" t="s">
        <v>27</v>
      </c>
      <c r="K26" s="13" t="s">
        <v>28</v>
      </c>
      <c r="L26" s="13">
        <v>-1</v>
      </c>
      <c r="M26" s="14">
        <v>113113</v>
      </c>
      <c r="N26" s="14">
        <v>-113113</v>
      </c>
      <c r="O26" s="14">
        <v>-9049.0400000000009</v>
      </c>
      <c r="P26" s="13" t="s">
        <v>29</v>
      </c>
      <c r="Q26" s="11" t="s">
        <v>88</v>
      </c>
      <c r="R26" s="15">
        <v>0.08</v>
      </c>
      <c r="S26" s="68" t="str">
        <f t="shared" si="0"/>
        <v>HBTL2509000813</v>
      </c>
      <c r="T26" s="70">
        <f t="shared" si="1"/>
        <v>45910</v>
      </c>
      <c r="U26" s="70">
        <v>45930</v>
      </c>
      <c r="V26" s="68" t="s">
        <v>305</v>
      </c>
      <c r="W26" s="68">
        <v>2661</v>
      </c>
      <c r="X26" s="68" t="str">
        <f>VLOOKUP(Q26,'Mã khách'!B:C,2,0)</f>
        <v>brg12761</v>
      </c>
      <c r="Y26" s="68" t="str">
        <f t="shared" si="2"/>
        <v>Hàng trả - Siêu thị Fuji Lê Đại Hành</v>
      </c>
      <c r="Z26" s="68" t="s">
        <v>199</v>
      </c>
      <c r="AA26">
        <f t="shared" si="3"/>
        <v>1</v>
      </c>
      <c r="AB26" s="25">
        <f t="shared" si="4"/>
        <v>113113</v>
      </c>
      <c r="AC26">
        <f t="shared" si="5"/>
        <v>9049.0400000000009</v>
      </c>
      <c r="AD26">
        <f t="shared" si="6"/>
        <v>122162.04000000001</v>
      </c>
      <c r="AE26" t="str">
        <f t="shared" si="7"/>
        <v/>
      </c>
    </row>
    <row r="27" spans="1:31">
      <c r="A27" s="11" t="s">
        <v>85</v>
      </c>
      <c r="B27" s="11" t="s">
        <v>20</v>
      </c>
      <c r="C27" s="12">
        <v>45910</v>
      </c>
      <c r="D27" s="11" t="s">
        <v>21</v>
      </c>
      <c r="E27" s="11" t="s">
        <v>86</v>
      </c>
      <c r="F27" s="11" t="s">
        <v>87</v>
      </c>
      <c r="G27" s="11" t="s">
        <v>24</v>
      </c>
      <c r="H27" s="11" t="s">
        <v>25</v>
      </c>
      <c r="I27" s="11" t="s">
        <v>57</v>
      </c>
      <c r="J27" s="11" t="s">
        <v>58</v>
      </c>
      <c r="K27" s="13" t="s">
        <v>28</v>
      </c>
      <c r="L27" s="13">
        <v>-1</v>
      </c>
      <c r="M27" s="14">
        <v>47673</v>
      </c>
      <c r="N27" s="14">
        <v>-47673</v>
      </c>
      <c r="O27" s="14">
        <v>-3813.84</v>
      </c>
      <c r="P27" s="13" t="s">
        <v>29</v>
      </c>
      <c r="Q27" s="11" t="s">
        <v>88</v>
      </c>
      <c r="R27" s="15">
        <v>0.08</v>
      </c>
      <c r="S27" s="68" t="str">
        <f t="shared" si="0"/>
        <v>HBTL2509000813</v>
      </c>
      <c r="T27" s="70">
        <f t="shared" si="1"/>
        <v>45910</v>
      </c>
      <c r="U27" s="70">
        <v>45930</v>
      </c>
      <c r="V27" s="68" t="s">
        <v>305</v>
      </c>
      <c r="W27" s="68">
        <v>2661</v>
      </c>
      <c r="X27" s="68" t="str">
        <f>VLOOKUP(Q27,'Mã khách'!B:C,2,0)</f>
        <v>brg12761</v>
      </c>
      <c r="Y27" s="68" t="str">
        <f t="shared" si="2"/>
        <v>Hàng trả - Siêu thị Fuji Lê Đại Hành</v>
      </c>
      <c r="Z27" s="68" t="s">
        <v>217</v>
      </c>
      <c r="AA27">
        <f t="shared" si="3"/>
        <v>1</v>
      </c>
      <c r="AB27" s="25">
        <f t="shared" si="4"/>
        <v>47673</v>
      </c>
      <c r="AC27">
        <f t="shared" si="5"/>
        <v>3813.84</v>
      </c>
      <c r="AD27">
        <f t="shared" si="6"/>
        <v>51486.84</v>
      </c>
      <c r="AE27" t="str">
        <f t="shared" si="7"/>
        <v/>
      </c>
    </row>
    <row r="28" spans="1:31">
      <c r="A28" s="11" t="s">
        <v>85</v>
      </c>
      <c r="B28" s="11" t="s">
        <v>20</v>
      </c>
      <c r="C28" s="12">
        <v>45910</v>
      </c>
      <c r="D28" s="11" t="s">
        <v>21</v>
      </c>
      <c r="E28" s="11" t="s">
        <v>86</v>
      </c>
      <c r="F28" s="11" t="s">
        <v>87</v>
      </c>
      <c r="G28" s="11" t="s">
        <v>24</v>
      </c>
      <c r="H28" s="11" t="s">
        <v>25</v>
      </c>
      <c r="I28" s="11" t="s">
        <v>35</v>
      </c>
      <c r="J28" s="11" t="s">
        <v>36</v>
      </c>
      <c r="K28" s="13" t="s">
        <v>28</v>
      </c>
      <c r="L28" s="13">
        <v>-1</v>
      </c>
      <c r="M28" s="14">
        <v>106026</v>
      </c>
      <c r="N28" s="14">
        <v>-106026</v>
      </c>
      <c r="O28" s="14">
        <v>-8482.08</v>
      </c>
      <c r="P28" s="13" t="s">
        <v>29</v>
      </c>
      <c r="Q28" s="11" t="s">
        <v>88</v>
      </c>
      <c r="R28" s="15">
        <v>0.08</v>
      </c>
      <c r="S28" s="68" t="str">
        <f t="shared" si="0"/>
        <v>HBTL2509000813</v>
      </c>
      <c r="T28" s="70">
        <f t="shared" si="1"/>
        <v>45910</v>
      </c>
      <c r="U28" s="70">
        <v>45930</v>
      </c>
      <c r="V28" s="68" t="s">
        <v>305</v>
      </c>
      <c r="W28" s="68">
        <v>2661</v>
      </c>
      <c r="X28" s="68" t="str">
        <f>VLOOKUP(Q28,'Mã khách'!B:C,2,0)</f>
        <v>brg12761</v>
      </c>
      <c r="Y28" s="68" t="str">
        <f t="shared" si="2"/>
        <v>Hàng trả - Siêu thị Fuji Lê Đại Hành</v>
      </c>
      <c r="Z28" s="68" t="s">
        <v>229</v>
      </c>
      <c r="AA28">
        <f t="shared" si="3"/>
        <v>1</v>
      </c>
      <c r="AB28" s="25">
        <f t="shared" si="4"/>
        <v>106026</v>
      </c>
      <c r="AC28">
        <f t="shared" si="5"/>
        <v>8482.08</v>
      </c>
      <c r="AD28">
        <f t="shared" si="6"/>
        <v>114508.08</v>
      </c>
      <c r="AE28" t="str">
        <f t="shared" si="7"/>
        <v/>
      </c>
    </row>
    <row r="29" spans="1:31">
      <c r="A29" s="11" t="s">
        <v>89</v>
      </c>
      <c r="B29" s="11" t="s">
        <v>20</v>
      </c>
      <c r="C29" s="12">
        <v>45913</v>
      </c>
      <c r="D29" s="11" t="s">
        <v>21</v>
      </c>
      <c r="E29" s="11" t="s">
        <v>90</v>
      </c>
      <c r="F29" s="11" t="s">
        <v>91</v>
      </c>
      <c r="G29" s="11" t="s">
        <v>24</v>
      </c>
      <c r="H29" s="11" t="s">
        <v>25</v>
      </c>
      <c r="I29" s="11" t="s">
        <v>26</v>
      </c>
      <c r="J29" s="11" t="s">
        <v>27</v>
      </c>
      <c r="K29" s="13" t="s">
        <v>28</v>
      </c>
      <c r="L29" s="13">
        <v>-1</v>
      </c>
      <c r="M29" s="14">
        <v>113113</v>
      </c>
      <c r="N29" s="14">
        <v>-113113</v>
      </c>
      <c r="O29" s="14">
        <v>-9049.0400000000009</v>
      </c>
      <c r="P29" s="13" t="s">
        <v>29</v>
      </c>
      <c r="Q29" s="11" t="s">
        <v>92</v>
      </c>
      <c r="R29" s="15">
        <v>0.08</v>
      </c>
      <c r="S29" s="68" t="str">
        <f t="shared" si="0"/>
        <v>HBTL2509001064</v>
      </c>
      <c r="T29" s="70">
        <f t="shared" si="1"/>
        <v>45913</v>
      </c>
      <c r="U29" s="70">
        <v>45930</v>
      </c>
      <c r="V29" s="68" t="s">
        <v>305</v>
      </c>
      <c r="W29" s="68">
        <v>2661</v>
      </c>
      <c r="X29" s="68" t="str">
        <f>VLOOKUP(Q29,'Mã khách'!B:C,2,0)</f>
        <v>BRG01</v>
      </c>
      <c r="Y29" s="68" t="str">
        <f t="shared" si="2"/>
        <v>Hàng trả - Siêu thị BRGMart 63 Hàng trống</v>
      </c>
      <c r="Z29" s="68" t="s">
        <v>199</v>
      </c>
      <c r="AA29">
        <f t="shared" si="3"/>
        <v>1</v>
      </c>
      <c r="AB29" s="25">
        <f t="shared" si="4"/>
        <v>113113</v>
      </c>
      <c r="AC29">
        <f t="shared" si="5"/>
        <v>9049.0400000000009</v>
      </c>
      <c r="AD29">
        <f t="shared" si="6"/>
        <v>122162.04000000001</v>
      </c>
      <c r="AE29" t="str">
        <f t="shared" si="7"/>
        <v/>
      </c>
    </row>
    <row r="30" spans="1:31">
      <c r="A30" s="11" t="s">
        <v>89</v>
      </c>
      <c r="B30" s="11" t="s">
        <v>20</v>
      </c>
      <c r="C30" s="12">
        <v>45913</v>
      </c>
      <c r="D30" s="11" t="s">
        <v>21</v>
      </c>
      <c r="E30" s="11" t="s">
        <v>90</v>
      </c>
      <c r="F30" s="11" t="s">
        <v>91</v>
      </c>
      <c r="G30" s="11" t="s">
        <v>24</v>
      </c>
      <c r="H30" s="11" t="s">
        <v>25</v>
      </c>
      <c r="I30" s="11" t="s">
        <v>63</v>
      </c>
      <c r="J30" s="11" t="s">
        <v>64</v>
      </c>
      <c r="K30" s="13" t="s">
        <v>28</v>
      </c>
      <c r="L30" s="13">
        <v>-2</v>
      </c>
      <c r="M30" s="14">
        <v>52815</v>
      </c>
      <c r="N30" s="14">
        <v>-105630</v>
      </c>
      <c r="O30" s="14">
        <v>-8450.4</v>
      </c>
      <c r="P30" s="13" t="s">
        <v>29</v>
      </c>
      <c r="Q30" s="11" t="s">
        <v>92</v>
      </c>
      <c r="R30" s="15">
        <v>0.08</v>
      </c>
      <c r="S30" s="68" t="str">
        <f t="shared" si="0"/>
        <v>HBTL2509001064</v>
      </c>
      <c r="T30" s="70">
        <f t="shared" si="1"/>
        <v>45913</v>
      </c>
      <c r="U30" s="70">
        <v>45930</v>
      </c>
      <c r="V30" s="68" t="s">
        <v>305</v>
      </c>
      <c r="W30" s="68">
        <v>2661</v>
      </c>
      <c r="X30" s="68" t="str">
        <f>VLOOKUP(Q30,'Mã khách'!B:C,2,0)</f>
        <v>BRG01</v>
      </c>
      <c r="Y30" s="68" t="str">
        <f t="shared" si="2"/>
        <v>Hàng trả - Siêu thị BRGMart 63 Hàng trống</v>
      </c>
      <c r="Z30" s="68" t="s">
        <v>223</v>
      </c>
      <c r="AA30">
        <f t="shared" si="3"/>
        <v>2</v>
      </c>
      <c r="AB30" s="25">
        <f t="shared" si="4"/>
        <v>52815</v>
      </c>
      <c r="AC30">
        <f t="shared" si="5"/>
        <v>8450.4</v>
      </c>
      <c r="AD30">
        <f t="shared" si="6"/>
        <v>114080.4</v>
      </c>
      <c r="AE30" t="str">
        <f t="shared" si="7"/>
        <v/>
      </c>
    </row>
    <row r="31" spans="1:31">
      <c r="A31" s="11" t="s">
        <v>89</v>
      </c>
      <c r="B31" s="11" t="s">
        <v>20</v>
      </c>
      <c r="C31" s="12">
        <v>45913</v>
      </c>
      <c r="D31" s="11" t="s">
        <v>21</v>
      </c>
      <c r="E31" s="11" t="s">
        <v>90</v>
      </c>
      <c r="F31" s="11" t="s">
        <v>91</v>
      </c>
      <c r="G31" s="11" t="s">
        <v>24</v>
      </c>
      <c r="H31" s="11" t="s">
        <v>25</v>
      </c>
      <c r="I31" s="11" t="s">
        <v>43</v>
      </c>
      <c r="J31" s="11" t="s">
        <v>44</v>
      </c>
      <c r="K31" s="13" t="s">
        <v>45</v>
      </c>
      <c r="L31" s="13">
        <v>-3</v>
      </c>
      <c r="M31" s="14">
        <v>105505</v>
      </c>
      <c r="N31" s="14">
        <v>-316515</v>
      </c>
      <c r="O31" s="14">
        <v>-25321.200000000001</v>
      </c>
      <c r="P31" s="13" t="s">
        <v>29</v>
      </c>
      <c r="Q31" s="11" t="s">
        <v>92</v>
      </c>
      <c r="R31" s="15">
        <v>0.08</v>
      </c>
      <c r="S31" s="68" t="str">
        <f t="shared" si="0"/>
        <v>HBTL2509001064</v>
      </c>
      <c r="T31" s="70">
        <f t="shared" si="1"/>
        <v>45913</v>
      </c>
      <c r="U31" s="70">
        <v>45930</v>
      </c>
      <c r="V31" s="68" t="s">
        <v>305</v>
      </c>
      <c r="W31" s="68">
        <v>2661</v>
      </c>
      <c r="X31" s="68" t="str">
        <f>VLOOKUP(Q31,'Mã khách'!B:C,2,0)</f>
        <v>BRG01</v>
      </c>
      <c r="Y31" s="68" t="str">
        <f t="shared" si="2"/>
        <v>Hàng trả - Siêu thị BRGMart 63 Hàng trống</v>
      </c>
      <c r="Z31" s="68" t="s">
        <v>205</v>
      </c>
      <c r="AA31">
        <f t="shared" si="3"/>
        <v>3</v>
      </c>
      <c r="AB31" s="25">
        <f t="shared" si="4"/>
        <v>105505</v>
      </c>
      <c r="AC31">
        <f t="shared" si="5"/>
        <v>25321.200000000001</v>
      </c>
      <c r="AD31">
        <f t="shared" si="6"/>
        <v>341836.2</v>
      </c>
      <c r="AE31" t="str">
        <f t="shared" si="7"/>
        <v/>
      </c>
    </row>
    <row r="32" spans="1:31">
      <c r="A32" s="11" t="s">
        <v>93</v>
      </c>
      <c r="B32" s="11" t="s">
        <v>20</v>
      </c>
      <c r="C32" s="12">
        <v>45913</v>
      </c>
      <c r="D32" s="11" t="s">
        <v>21</v>
      </c>
      <c r="E32" s="11" t="s">
        <v>94</v>
      </c>
      <c r="F32" s="11" t="s">
        <v>95</v>
      </c>
      <c r="G32" s="11" t="s">
        <v>24</v>
      </c>
      <c r="H32" s="11" t="s">
        <v>25</v>
      </c>
      <c r="I32" s="11" t="s">
        <v>43</v>
      </c>
      <c r="J32" s="11" t="s">
        <v>44</v>
      </c>
      <c r="K32" s="13" t="s">
        <v>45</v>
      </c>
      <c r="L32" s="13">
        <v>-1</v>
      </c>
      <c r="M32" s="14">
        <v>94955</v>
      </c>
      <c r="N32" s="14">
        <v>-94955</v>
      </c>
      <c r="O32" s="14">
        <v>-7596.4</v>
      </c>
      <c r="P32" s="13" t="s">
        <v>29</v>
      </c>
      <c r="Q32" s="11" t="s">
        <v>96</v>
      </c>
      <c r="R32" s="15">
        <v>0.08</v>
      </c>
      <c r="S32" s="68" t="str">
        <f t="shared" si="0"/>
        <v>HBTL2509001040</v>
      </c>
      <c r="T32" s="70">
        <f t="shared" si="1"/>
        <v>45913</v>
      </c>
      <c r="U32" s="70">
        <v>45930</v>
      </c>
      <c r="V32" s="68" t="s">
        <v>305</v>
      </c>
      <c r="W32" s="68">
        <v>2661</v>
      </c>
      <c r="X32" s="68" t="str">
        <f>VLOOKUP(Q32,'Mã khách'!B:C,2,0)</f>
        <v>brg11091</v>
      </c>
      <c r="Y32" s="68" t="str">
        <f t="shared" si="2"/>
        <v>Hàng trả - Siêu thị Fuji giảng võ</v>
      </c>
      <c r="Z32" s="68" t="s">
        <v>205</v>
      </c>
      <c r="AA32">
        <f t="shared" si="3"/>
        <v>1</v>
      </c>
      <c r="AB32" s="25">
        <f t="shared" si="4"/>
        <v>94955</v>
      </c>
      <c r="AC32">
        <f t="shared" si="5"/>
        <v>7596.4000000000005</v>
      </c>
      <c r="AD32">
        <f t="shared" si="6"/>
        <v>102551.4</v>
      </c>
      <c r="AE32" t="str">
        <f t="shared" si="7"/>
        <v/>
      </c>
    </row>
    <row r="33" spans="1:31">
      <c r="A33" s="11" t="s">
        <v>97</v>
      </c>
      <c r="B33" s="11" t="s">
        <v>20</v>
      </c>
      <c r="C33" s="12">
        <v>45913</v>
      </c>
      <c r="D33" s="11" t="s">
        <v>21</v>
      </c>
      <c r="E33" s="11" t="s">
        <v>98</v>
      </c>
      <c r="F33" s="11" t="s">
        <v>99</v>
      </c>
      <c r="G33" s="11" t="s">
        <v>24</v>
      </c>
      <c r="H33" s="11" t="s">
        <v>25</v>
      </c>
      <c r="I33" s="11" t="s">
        <v>26</v>
      </c>
      <c r="J33" s="11" t="s">
        <v>27</v>
      </c>
      <c r="K33" s="13" t="s">
        <v>28</v>
      </c>
      <c r="L33" s="13">
        <v>-1</v>
      </c>
      <c r="M33" s="14">
        <v>113113</v>
      </c>
      <c r="N33" s="14">
        <v>-113113</v>
      </c>
      <c r="O33" s="14">
        <v>-9049.0400000000009</v>
      </c>
      <c r="P33" s="13" t="s">
        <v>29</v>
      </c>
      <c r="Q33" s="11" t="s">
        <v>100</v>
      </c>
      <c r="R33" s="15">
        <v>0.08</v>
      </c>
      <c r="S33" s="68" t="str">
        <f t="shared" si="0"/>
        <v>HBTL2509001036</v>
      </c>
      <c r="T33" s="70">
        <f t="shared" si="1"/>
        <v>45913</v>
      </c>
      <c r="U33" s="70">
        <v>45930</v>
      </c>
      <c r="V33" s="68" t="s">
        <v>305</v>
      </c>
      <c r="W33" s="68">
        <v>2661</v>
      </c>
      <c r="X33" s="68" t="str">
        <f>VLOOKUP(Q33,'Mã khách'!B:C,2,0)</f>
        <v>brg11211</v>
      </c>
      <c r="Y33" s="68" t="str">
        <f t="shared" si="2"/>
        <v>Hàng trả - Fujimart 67 Trần Phú - Ba Đình</v>
      </c>
      <c r="Z33" s="68" t="s">
        <v>199</v>
      </c>
      <c r="AA33">
        <f t="shared" si="3"/>
        <v>1</v>
      </c>
      <c r="AB33" s="25">
        <f t="shared" si="4"/>
        <v>113113</v>
      </c>
      <c r="AC33">
        <f t="shared" si="5"/>
        <v>9049.0400000000009</v>
      </c>
      <c r="AD33">
        <f t="shared" si="6"/>
        <v>122162.04000000001</v>
      </c>
      <c r="AE33" t="str">
        <f t="shared" si="7"/>
        <v/>
      </c>
    </row>
    <row r="34" spans="1:31">
      <c r="A34" s="11" t="s">
        <v>101</v>
      </c>
      <c r="B34" s="11" t="s">
        <v>20</v>
      </c>
      <c r="C34" s="12">
        <v>45914</v>
      </c>
      <c r="D34" s="11" t="s">
        <v>21</v>
      </c>
      <c r="E34" s="11" t="s">
        <v>102</v>
      </c>
      <c r="F34" s="11"/>
      <c r="G34" s="11" t="s">
        <v>24</v>
      </c>
      <c r="H34" s="11" t="s">
        <v>25</v>
      </c>
      <c r="I34" s="11" t="s">
        <v>26</v>
      </c>
      <c r="J34" s="11" t="s">
        <v>27</v>
      </c>
      <c r="K34" s="13" t="s">
        <v>28</v>
      </c>
      <c r="L34" s="13">
        <v>-1</v>
      </c>
      <c r="M34" s="14">
        <v>113113</v>
      </c>
      <c r="N34" s="14">
        <v>-113113</v>
      </c>
      <c r="O34" s="14">
        <v>-9049.0400000000009</v>
      </c>
      <c r="P34" s="13" t="s">
        <v>29</v>
      </c>
      <c r="Q34" s="11" t="s">
        <v>103</v>
      </c>
      <c r="R34" s="15">
        <v>0.08</v>
      </c>
      <c r="S34" s="68" t="str">
        <f t="shared" si="0"/>
        <v>HBTL2509001076</v>
      </c>
      <c r="T34" s="70">
        <f t="shared" si="1"/>
        <v>45914</v>
      </c>
      <c r="U34" s="70">
        <v>45930</v>
      </c>
      <c r="V34" s="68" t="s">
        <v>305</v>
      </c>
      <c r="W34" s="68">
        <v>2661</v>
      </c>
      <c r="X34" s="68" t="str">
        <f>VLOOKUP(Q34,'Mã khách'!B:C,2,0)</f>
        <v>BRG01</v>
      </c>
      <c r="Y34" s="68" t="str">
        <f t="shared" si="2"/>
        <v>Hàng trả - CH Haprofood 24 Trần Nhật Duật</v>
      </c>
      <c r="Z34" s="68" t="s">
        <v>199</v>
      </c>
      <c r="AA34">
        <f t="shared" si="3"/>
        <v>1</v>
      </c>
      <c r="AB34" s="25">
        <f t="shared" si="4"/>
        <v>113113</v>
      </c>
      <c r="AC34">
        <f t="shared" si="5"/>
        <v>9049.0400000000009</v>
      </c>
      <c r="AD34">
        <f t="shared" si="6"/>
        <v>122162.04000000001</v>
      </c>
      <c r="AE34" t="str">
        <f t="shared" si="7"/>
        <v/>
      </c>
    </row>
    <row r="35" spans="1:31">
      <c r="A35" s="11" t="s">
        <v>101</v>
      </c>
      <c r="B35" s="11" t="s">
        <v>20</v>
      </c>
      <c r="C35" s="12">
        <v>45914</v>
      </c>
      <c r="D35" s="11" t="s">
        <v>21</v>
      </c>
      <c r="E35" s="11" t="s">
        <v>102</v>
      </c>
      <c r="F35" s="11"/>
      <c r="G35" s="11" t="s">
        <v>24</v>
      </c>
      <c r="H35" s="11" t="s">
        <v>25</v>
      </c>
      <c r="I35" s="11" t="s">
        <v>43</v>
      </c>
      <c r="J35" s="11" t="s">
        <v>44</v>
      </c>
      <c r="K35" s="13" t="s">
        <v>45</v>
      </c>
      <c r="L35" s="13">
        <v>-1</v>
      </c>
      <c r="M35" s="14">
        <v>105505</v>
      </c>
      <c r="N35" s="14">
        <v>-105505</v>
      </c>
      <c r="O35" s="14">
        <v>-8440.4</v>
      </c>
      <c r="P35" s="13" t="s">
        <v>29</v>
      </c>
      <c r="Q35" s="11" t="s">
        <v>103</v>
      </c>
      <c r="R35" s="15">
        <v>0.08</v>
      </c>
      <c r="S35" s="68" t="str">
        <f t="shared" si="0"/>
        <v>HBTL2509001076</v>
      </c>
      <c r="T35" s="70">
        <f t="shared" si="1"/>
        <v>45914</v>
      </c>
      <c r="U35" s="70">
        <v>45930</v>
      </c>
      <c r="V35" s="68" t="s">
        <v>305</v>
      </c>
      <c r="W35" s="68">
        <v>2661</v>
      </c>
      <c r="X35" s="68" t="str">
        <f>VLOOKUP(Q35,'Mã khách'!B:C,2,0)</f>
        <v>BRG01</v>
      </c>
      <c r="Y35" s="68" t="str">
        <f t="shared" si="2"/>
        <v>Hàng trả - CH Haprofood 24 Trần Nhật Duật</v>
      </c>
      <c r="Z35" s="68" t="s">
        <v>205</v>
      </c>
      <c r="AA35">
        <f t="shared" si="3"/>
        <v>1</v>
      </c>
      <c r="AB35" s="25">
        <f t="shared" si="4"/>
        <v>105505</v>
      </c>
      <c r="AC35">
        <f t="shared" si="5"/>
        <v>8440.4</v>
      </c>
      <c r="AD35">
        <f t="shared" si="6"/>
        <v>113945.4</v>
      </c>
      <c r="AE35" t="str">
        <f t="shared" si="7"/>
        <v/>
      </c>
    </row>
    <row r="36" spans="1:31">
      <c r="A36" s="11" t="s">
        <v>104</v>
      </c>
      <c r="B36" s="11" t="s">
        <v>20</v>
      </c>
      <c r="C36" s="12">
        <v>45915</v>
      </c>
      <c r="D36" s="11" t="s">
        <v>21</v>
      </c>
      <c r="E36" s="11" t="s">
        <v>105</v>
      </c>
      <c r="F36" s="11" t="s">
        <v>106</v>
      </c>
      <c r="G36" s="11" t="s">
        <v>24</v>
      </c>
      <c r="H36" s="11" t="s">
        <v>25</v>
      </c>
      <c r="I36" s="11" t="s">
        <v>43</v>
      </c>
      <c r="J36" s="11" t="s">
        <v>44</v>
      </c>
      <c r="K36" s="13" t="s">
        <v>45</v>
      </c>
      <c r="L36" s="13">
        <v>-1</v>
      </c>
      <c r="M36" s="14">
        <v>105505</v>
      </c>
      <c r="N36" s="14">
        <v>-105505</v>
      </c>
      <c r="O36" s="14">
        <v>-8440.4</v>
      </c>
      <c r="P36" s="13" t="s">
        <v>29</v>
      </c>
      <c r="Q36" s="11" t="s">
        <v>100</v>
      </c>
      <c r="R36" s="15">
        <v>0.08</v>
      </c>
      <c r="S36" s="68" t="str">
        <f t="shared" si="0"/>
        <v>HBTL2509001089</v>
      </c>
      <c r="T36" s="70">
        <f t="shared" si="1"/>
        <v>45915</v>
      </c>
      <c r="U36" s="70">
        <v>45930</v>
      </c>
      <c r="V36" s="68" t="s">
        <v>305</v>
      </c>
      <c r="W36" s="68">
        <v>2661</v>
      </c>
      <c r="X36" s="68" t="str">
        <f>VLOOKUP(Q36,'Mã khách'!B:C,2,0)</f>
        <v>brg11211</v>
      </c>
      <c r="Y36" s="68" t="str">
        <f t="shared" si="2"/>
        <v>Hàng trả - Fujimart 67 Trần Phú - Ba Đình</v>
      </c>
      <c r="Z36" s="68" t="s">
        <v>205</v>
      </c>
      <c r="AA36">
        <f t="shared" si="3"/>
        <v>1</v>
      </c>
      <c r="AB36" s="25">
        <f t="shared" si="4"/>
        <v>105505</v>
      </c>
      <c r="AC36">
        <f t="shared" si="5"/>
        <v>8440.4</v>
      </c>
      <c r="AD36">
        <f t="shared" si="6"/>
        <v>113945.4</v>
      </c>
      <c r="AE36" t="str">
        <f t="shared" si="7"/>
        <v/>
      </c>
    </row>
    <row r="37" spans="1:31">
      <c r="A37" s="11" t="s">
        <v>107</v>
      </c>
      <c r="B37" s="11" t="s">
        <v>20</v>
      </c>
      <c r="C37" s="12">
        <v>45916</v>
      </c>
      <c r="D37" s="11" t="s">
        <v>21</v>
      </c>
      <c r="E37" s="11" t="s">
        <v>108</v>
      </c>
      <c r="F37" s="11"/>
      <c r="G37" s="11" t="s">
        <v>24</v>
      </c>
      <c r="H37" s="11" t="s">
        <v>25</v>
      </c>
      <c r="I37" s="11" t="s">
        <v>57</v>
      </c>
      <c r="J37" s="11" t="s">
        <v>58</v>
      </c>
      <c r="K37" s="13" t="s">
        <v>28</v>
      </c>
      <c r="L37" s="13">
        <v>-1</v>
      </c>
      <c r="M37" s="14">
        <v>47673</v>
      </c>
      <c r="N37" s="14">
        <v>-47673</v>
      </c>
      <c r="O37" s="14">
        <v>-3813.84</v>
      </c>
      <c r="P37" s="13" t="s">
        <v>29</v>
      </c>
      <c r="Q37" s="11" t="s">
        <v>109</v>
      </c>
      <c r="R37" s="15">
        <v>0.08</v>
      </c>
      <c r="S37" s="68" t="str">
        <f t="shared" si="0"/>
        <v>HBTL2509001186</v>
      </c>
      <c r="T37" s="70">
        <f t="shared" si="1"/>
        <v>45916</v>
      </c>
      <c r="U37" s="70">
        <v>45930</v>
      </c>
      <c r="V37" s="68" t="s">
        <v>305</v>
      </c>
      <c r="W37" s="68">
        <v>2661</v>
      </c>
      <c r="X37" s="68" t="str">
        <f>VLOOKUP(Q37,'Mã khách'!B:C,2,0)</f>
        <v>brg12351</v>
      </c>
      <c r="Y37" s="68" t="str">
        <f t="shared" si="2"/>
        <v>Hàng trả - CH Hapro 83 Nguyễn An Ninh</v>
      </c>
      <c r="Z37" s="68" t="s">
        <v>217</v>
      </c>
      <c r="AA37">
        <f t="shared" si="3"/>
        <v>1</v>
      </c>
      <c r="AB37" s="25">
        <f t="shared" si="4"/>
        <v>47673</v>
      </c>
      <c r="AC37">
        <f t="shared" si="5"/>
        <v>3813.84</v>
      </c>
      <c r="AD37">
        <f t="shared" si="6"/>
        <v>51486.84</v>
      </c>
      <c r="AE37" t="str">
        <f t="shared" si="7"/>
        <v/>
      </c>
    </row>
    <row r="38" spans="1:31">
      <c r="A38" s="11" t="s">
        <v>110</v>
      </c>
      <c r="B38" s="11" t="s">
        <v>20</v>
      </c>
      <c r="C38" s="12">
        <v>45916</v>
      </c>
      <c r="D38" s="11" t="s">
        <v>21</v>
      </c>
      <c r="E38" s="11" t="s">
        <v>111</v>
      </c>
      <c r="F38" s="11" t="s">
        <v>112</v>
      </c>
      <c r="G38" s="11" t="s">
        <v>24</v>
      </c>
      <c r="H38" s="11" t="s">
        <v>25</v>
      </c>
      <c r="I38" s="11" t="s">
        <v>57</v>
      </c>
      <c r="J38" s="11" t="s">
        <v>58</v>
      </c>
      <c r="K38" s="13" t="s">
        <v>28</v>
      </c>
      <c r="L38" s="13">
        <v>-1</v>
      </c>
      <c r="M38" s="14">
        <v>47673</v>
      </c>
      <c r="N38" s="14">
        <v>-47673</v>
      </c>
      <c r="O38" s="14">
        <v>-3813.84</v>
      </c>
      <c r="P38" s="13" t="s">
        <v>29</v>
      </c>
      <c r="Q38" s="11" t="s">
        <v>113</v>
      </c>
      <c r="R38" s="15">
        <v>0.08</v>
      </c>
      <c r="S38" s="68" t="str">
        <f t="shared" si="0"/>
        <v>HBTL2509000027</v>
      </c>
      <c r="T38" s="70">
        <f t="shared" si="1"/>
        <v>45916</v>
      </c>
      <c r="U38" s="70">
        <v>45930</v>
      </c>
      <c r="V38" s="68" t="s">
        <v>305</v>
      </c>
      <c r="W38" s="68">
        <v>2661</v>
      </c>
      <c r="X38" s="68" t="str">
        <f>VLOOKUP(Q38,'Mã khách'!B:C,2,0)</f>
        <v>brg11041</v>
      </c>
      <c r="Y38" s="68" t="str">
        <f t="shared" si="2"/>
        <v>Hàng trả - Siêu thị Fuji Huỳnh Thúc Kháng</v>
      </c>
      <c r="Z38" s="68" t="s">
        <v>217</v>
      </c>
      <c r="AA38">
        <f t="shared" si="3"/>
        <v>1</v>
      </c>
      <c r="AB38" s="25">
        <f t="shared" si="4"/>
        <v>47673</v>
      </c>
      <c r="AC38">
        <f t="shared" si="5"/>
        <v>3813.84</v>
      </c>
      <c r="AD38">
        <f t="shared" si="6"/>
        <v>51486.84</v>
      </c>
      <c r="AE38" t="str">
        <f t="shared" si="7"/>
        <v/>
      </c>
    </row>
    <row r="39" spans="1:31">
      <c r="A39" s="11" t="s">
        <v>110</v>
      </c>
      <c r="B39" s="11" t="s">
        <v>20</v>
      </c>
      <c r="C39" s="12">
        <v>45916</v>
      </c>
      <c r="D39" s="11" t="s">
        <v>21</v>
      </c>
      <c r="E39" s="11" t="s">
        <v>111</v>
      </c>
      <c r="F39" s="11" t="s">
        <v>112</v>
      </c>
      <c r="G39" s="11" t="s">
        <v>24</v>
      </c>
      <c r="H39" s="11" t="s">
        <v>25</v>
      </c>
      <c r="I39" s="11" t="s">
        <v>35</v>
      </c>
      <c r="J39" s="11" t="s">
        <v>36</v>
      </c>
      <c r="K39" s="13" t="s">
        <v>28</v>
      </c>
      <c r="L39" s="13">
        <v>-1</v>
      </c>
      <c r="M39" s="14">
        <v>106026</v>
      </c>
      <c r="N39" s="14">
        <v>-106026</v>
      </c>
      <c r="O39" s="14">
        <v>-8482.08</v>
      </c>
      <c r="P39" s="13" t="s">
        <v>29</v>
      </c>
      <c r="Q39" s="11" t="s">
        <v>113</v>
      </c>
      <c r="R39" s="15">
        <v>0.08</v>
      </c>
      <c r="S39" s="68" t="str">
        <f t="shared" si="0"/>
        <v>HBTL2509000027</v>
      </c>
      <c r="T39" s="70">
        <f t="shared" si="1"/>
        <v>45916</v>
      </c>
      <c r="U39" s="70">
        <v>45930</v>
      </c>
      <c r="V39" s="68" t="s">
        <v>305</v>
      </c>
      <c r="W39" s="68">
        <v>2661</v>
      </c>
      <c r="X39" s="68" t="str">
        <f>VLOOKUP(Q39,'Mã khách'!B:C,2,0)</f>
        <v>brg11041</v>
      </c>
      <c r="Y39" s="68" t="str">
        <f t="shared" si="2"/>
        <v>Hàng trả - Siêu thị Fuji Huỳnh Thúc Kháng</v>
      </c>
      <c r="Z39" s="68" t="s">
        <v>229</v>
      </c>
      <c r="AA39">
        <f t="shared" si="3"/>
        <v>1</v>
      </c>
      <c r="AB39" s="25">
        <f t="shared" si="4"/>
        <v>106026</v>
      </c>
      <c r="AC39">
        <f t="shared" si="5"/>
        <v>8482.08</v>
      </c>
      <c r="AD39">
        <f t="shared" si="6"/>
        <v>114508.08</v>
      </c>
      <c r="AE39" t="str">
        <f t="shared" si="7"/>
        <v/>
      </c>
    </row>
    <row r="40" spans="1:31">
      <c r="A40" s="11" t="s">
        <v>114</v>
      </c>
      <c r="B40" s="11" t="s">
        <v>20</v>
      </c>
      <c r="C40" s="12">
        <v>45916</v>
      </c>
      <c r="D40" s="11" t="s">
        <v>21</v>
      </c>
      <c r="E40" s="11" t="s">
        <v>115</v>
      </c>
      <c r="F40" s="11" t="s">
        <v>116</v>
      </c>
      <c r="G40" s="11" t="s">
        <v>24</v>
      </c>
      <c r="H40" s="11" t="s">
        <v>25</v>
      </c>
      <c r="I40" s="11" t="s">
        <v>73</v>
      </c>
      <c r="J40" s="11" t="s">
        <v>74</v>
      </c>
      <c r="K40" s="13" t="s">
        <v>45</v>
      </c>
      <c r="L40" s="13">
        <v>-1</v>
      </c>
      <c r="M40" s="14">
        <v>62783</v>
      </c>
      <c r="N40" s="14">
        <v>-62783</v>
      </c>
      <c r="O40" s="14">
        <v>-5022.6400000000003</v>
      </c>
      <c r="P40" s="13" t="s">
        <v>29</v>
      </c>
      <c r="Q40" s="11" t="s">
        <v>117</v>
      </c>
      <c r="R40" s="15">
        <v>0.08</v>
      </c>
      <c r="S40" s="68" t="str">
        <f t="shared" si="0"/>
        <v>HBTL2509001211</v>
      </c>
      <c r="T40" s="70">
        <f t="shared" si="1"/>
        <v>45916</v>
      </c>
      <c r="U40" s="70">
        <v>45930</v>
      </c>
      <c r="V40" s="68" t="s">
        <v>305</v>
      </c>
      <c r="W40" s="68">
        <v>2661</v>
      </c>
      <c r="X40" s="68" t="str">
        <f>VLOOKUP(Q40,'Mã khách'!B:C,2,0)</f>
        <v>brg11171</v>
      </c>
      <c r="Y40" s="68" t="str">
        <f t="shared" si="2"/>
        <v>Hàng trả - Siêu thị Fuji 89 Lạc Long Quân</v>
      </c>
      <c r="Z40" s="68" t="s">
        <v>197</v>
      </c>
      <c r="AA40">
        <f t="shared" si="3"/>
        <v>1</v>
      </c>
      <c r="AB40" s="25">
        <f t="shared" si="4"/>
        <v>62783</v>
      </c>
      <c r="AC40">
        <f t="shared" si="5"/>
        <v>5022.6400000000003</v>
      </c>
      <c r="AD40">
        <f t="shared" si="6"/>
        <v>67805.64</v>
      </c>
      <c r="AE40" t="str">
        <f t="shared" si="7"/>
        <v/>
      </c>
    </row>
    <row r="41" spans="1:31">
      <c r="A41" s="11" t="s">
        <v>118</v>
      </c>
      <c r="B41" s="11" t="s">
        <v>20</v>
      </c>
      <c r="C41" s="12">
        <v>45916</v>
      </c>
      <c r="D41" s="11" t="s">
        <v>21</v>
      </c>
      <c r="E41" s="11" t="s">
        <v>119</v>
      </c>
      <c r="F41" s="11" t="s">
        <v>116</v>
      </c>
      <c r="G41" s="11" t="s">
        <v>24</v>
      </c>
      <c r="H41" s="11" t="s">
        <v>25</v>
      </c>
      <c r="I41" s="11" t="s">
        <v>35</v>
      </c>
      <c r="J41" s="11" t="s">
        <v>36</v>
      </c>
      <c r="K41" s="13" t="s">
        <v>28</v>
      </c>
      <c r="L41" s="13">
        <v>-1</v>
      </c>
      <c r="M41" s="14">
        <v>106026</v>
      </c>
      <c r="N41" s="14">
        <v>-106026</v>
      </c>
      <c r="O41" s="14">
        <v>-8482.08</v>
      </c>
      <c r="P41" s="13" t="s">
        <v>29</v>
      </c>
      <c r="Q41" s="11" t="s">
        <v>117</v>
      </c>
      <c r="R41" s="15">
        <v>0.08</v>
      </c>
      <c r="S41" s="68" t="str">
        <f t="shared" si="0"/>
        <v>HBTL2509001217</v>
      </c>
      <c r="T41" s="70">
        <f t="shared" si="1"/>
        <v>45916</v>
      </c>
      <c r="U41" s="70">
        <v>45930</v>
      </c>
      <c r="V41" s="68" t="s">
        <v>305</v>
      </c>
      <c r="W41" s="68">
        <v>2661</v>
      </c>
      <c r="X41" s="68" t="str">
        <f>VLOOKUP(Q41,'Mã khách'!B:C,2,0)</f>
        <v>brg11171</v>
      </c>
      <c r="Y41" s="68" t="str">
        <f t="shared" si="2"/>
        <v>Hàng trả - Siêu thị Fuji 89 Lạc Long Quân</v>
      </c>
      <c r="Z41" s="68" t="s">
        <v>229</v>
      </c>
      <c r="AA41">
        <f t="shared" si="3"/>
        <v>1</v>
      </c>
      <c r="AB41" s="25">
        <f t="shared" si="4"/>
        <v>106026</v>
      </c>
      <c r="AC41">
        <f t="shared" si="5"/>
        <v>8482.08</v>
      </c>
      <c r="AD41">
        <f t="shared" si="6"/>
        <v>114508.08</v>
      </c>
      <c r="AE41" t="str">
        <f t="shared" si="7"/>
        <v/>
      </c>
    </row>
    <row r="42" spans="1:31">
      <c r="A42" s="11" t="s">
        <v>120</v>
      </c>
      <c r="B42" s="11" t="s">
        <v>20</v>
      </c>
      <c r="C42" s="12">
        <v>45916</v>
      </c>
      <c r="D42" s="11" t="s">
        <v>21</v>
      </c>
      <c r="E42" s="11" t="s">
        <v>121</v>
      </c>
      <c r="F42" s="11" t="s">
        <v>68</v>
      </c>
      <c r="G42" s="11" t="s">
        <v>24</v>
      </c>
      <c r="H42" s="11" t="s">
        <v>25</v>
      </c>
      <c r="I42" s="11" t="s">
        <v>35</v>
      </c>
      <c r="J42" s="11" t="s">
        <v>36</v>
      </c>
      <c r="K42" s="13" t="s">
        <v>28</v>
      </c>
      <c r="L42" s="13">
        <v>-2</v>
      </c>
      <c r="M42" s="14">
        <v>106026</v>
      </c>
      <c r="N42" s="14">
        <v>-212052</v>
      </c>
      <c r="O42" s="14">
        <v>-16964.16</v>
      </c>
      <c r="P42" s="13" t="s">
        <v>29</v>
      </c>
      <c r="Q42" s="11" t="s">
        <v>69</v>
      </c>
      <c r="R42" s="15">
        <v>0.08</v>
      </c>
      <c r="S42" s="68" t="str">
        <f t="shared" si="0"/>
        <v>HBTL2509001287</v>
      </c>
      <c r="T42" s="70">
        <f t="shared" si="1"/>
        <v>45916</v>
      </c>
      <c r="U42" s="70">
        <v>45930</v>
      </c>
      <c r="V42" s="68" t="s">
        <v>305</v>
      </c>
      <c r="W42" s="68">
        <v>2661</v>
      </c>
      <c r="X42" s="68" t="str">
        <f>VLOOKUP(Q42,'Mã khách'!B:C,2,0)</f>
        <v>brg13011</v>
      </c>
      <c r="Y42" s="68" t="str">
        <f t="shared" si="2"/>
        <v>Hàng trả - Seikamart Phạm Ngọc Thạch</v>
      </c>
      <c r="Z42" s="68" t="s">
        <v>229</v>
      </c>
      <c r="AA42">
        <f t="shared" si="3"/>
        <v>2</v>
      </c>
      <c r="AB42" s="25">
        <f t="shared" si="4"/>
        <v>106026</v>
      </c>
      <c r="AC42">
        <f t="shared" si="5"/>
        <v>16964.16</v>
      </c>
      <c r="AD42">
        <f t="shared" si="6"/>
        <v>229016.16</v>
      </c>
      <c r="AE42" t="str">
        <f t="shared" si="7"/>
        <v/>
      </c>
    </row>
    <row r="43" spans="1:31">
      <c r="A43" s="11" t="s">
        <v>122</v>
      </c>
      <c r="B43" s="11" t="s">
        <v>20</v>
      </c>
      <c r="C43" s="12">
        <v>45916</v>
      </c>
      <c r="D43" s="11" t="s">
        <v>21</v>
      </c>
      <c r="E43" s="11" t="s">
        <v>123</v>
      </c>
      <c r="F43" s="11" t="s">
        <v>124</v>
      </c>
      <c r="G43" s="11" t="s">
        <v>24</v>
      </c>
      <c r="H43" s="11" t="s">
        <v>25</v>
      </c>
      <c r="I43" s="11" t="s">
        <v>35</v>
      </c>
      <c r="J43" s="11" t="s">
        <v>36</v>
      </c>
      <c r="K43" s="13" t="s">
        <v>28</v>
      </c>
      <c r="L43" s="13">
        <v>-3</v>
      </c>
      <c r="M43" s="14">
        <v>106026</v>
      </c>
      <c r="N43" s="14">
        <v>-318078</v>
      </c>
      <c r="O43" s="14">
        <v>-25446.240000000002</v>
      </c>
      <c r="P43" s="13" t="s">
        <v>29</v>
      </c>
      <c r="Q43" s="11" t="s">
        <v>59</v>
      </c>
      <c r="R43" s="15">
        <v>0.08</v>
      </c>
      <c r="S43" s="68" t="str">
        <f t="shared" si="0"/>
        <v>HBTL2509001289</v>
      </c>
      <c r="T43" s="70">
        <f t="shared" si="1"/>
        <v>45916</v>
      </c>
      <c r="U43" s="70">
        <v>45930</v>
      </c>
      <c r="V43" s="68" t="s">
        <v>305</v>
      </c>
      <c r="W43" s="68">
        <v>2661</v>
      </c>
      <c r="X43" s="68" t="str">
        <f>VLOOKUP(Q43,'Mã khách'!B:C,2,0)</f>
        <v>brg12061</v>
      </c>
      <c r="Y43" s="68" t="str">
        <f t="shared" si="2"/>
        <v>Hàng trả - Siêu thị HaproMart Lương Đình Của</v>
      </c>
      <c r="Z43" s="68" t="s">
        <v>229</v>
      </c>
      <c r="AA43">
        <f t="shared" si="3"/>
        <v>3</v>
      </c>
      <c r="AB43" s="25">
        <f t="shared" si="4"/>
        <v>106026</v>
      </c>
      <c r="AC43">
        <f t="shared" si="5"/>
        <v>25446.240000000002</v>
      </c>
      <c r="AD43">
        <f t="shared" si="6"/>
        <v>343524.24</v>
      </c>
      <c r="AE43" t="str">
        <f t="shared" si="7"/>
        <v/>
      </c>
    </row>
    <row r="44" spans="1:31">
      <c r="A44" s="11" t="s">
        <v>125</v>
      </c>
      <c r="B44" s="11" t="s">
        <v>20</v>
      </c>
      <c r="C44" s="12">
        <v>45918</v>
      </c>
      <c r="D44" s="11" t="s">
        <v>21</v>
      </c>
      <c r="E44" s="11" t="s">
        <v>126</v>
      </c>
      <c r="F44" s="11"/>
      <c r="G44" s="11" t="s">
        <v>24</v>
      </c>
      <c r="H44" s="11" t="s">
        <v>25</v>
      </c>
      <c r="I44" s="11" t="s">
        <v>35</v>
      </c>
      <c r="J44" s="11" t="s">
        <v>36</v>
      </c>
      <c r="K44" s="13" t="s">
        <v>28</v>
      </c>
      <c r="L44" s="13">
        <v>-1</v>
      </c>
      <c r="M44" s="14">
        <v>106026</v>
      </c>
      <c r="N44" s="14">
        <v>-106026</v>
      </c>
      <c r="O44" s="14">
        <v>-8482.08</v>
      </c>
      <c r="P44" s="13" t="s">
        <v>29</v>
      </c>
      <c r="Q44" s="11" t="s">
        <v>46</v>
      </c>
      <c r="R44" s="15">
        <v>0.08</v>
      </c>
      <c r="S44" s="68" t="str">
        <f t="shared" si="0"/>
        <v>HBTL2509001481</v>
      </c>
      <c r="T44" s="70">
        <f t="shared" si="1"/>
        <v>45918</v>
      </c>
      <c r="U44" s="70">
        <v>45930</v>
      </c>
      <c r="V44" s="68" t="s">
        <v>305</v>
      </c>
      <c r="W44" s="68">
        <v>2661</v>
      </c>
      <c r="X44" s="68" t="str">
        <f>VLOOKUP(Q44,'Mã khách'!B:C,2,0)</f>
        <v>brg12661</v>
      </c>
      <c r="Y44" s="68" t="str">
        <f t="shared" si="2"/>
        <v>Hàng trả - CH HaproFood 362 Ngọc Lâm</v>
      </c>
      <c r="Z44" s="68" t="s">
        <v>229</v>
      </c>
      <c r="AA44">
        <f t="shared" si="3"/>
        <v>1</v>
      </c>
      <c r="AB44" s="25">
        <f t="shared" si="4"/>
        <v>106026</v>
      </c>
      <c r="AC44">
        <f t="shared" si="5"/>
        <v>8482.08</v>
      </c>
      <c r="AD44">
        <f t="shared" si="6"/>
        <v>114508.08</v>
      </c>
      <c r="AE44" t="str">
        <f t="shared" si="7"/>
        <v/>
      </c>
    </row>
    <row r="45" spans="1:31">
      <c r="A45" s="11" t="s">
        <v>127</v>
      </c>
      <c r="B45" s="11" t="s">
        <v>20</v>
      </c>
      <c r="C45" s="12">
        <v>45919</v>
      </c>
      <c r="D45" s="11" t="s">
        <v>21</v>
      </c>
      <c r="E45" s="11" t="s">
        <v>128</v>
      </c>
      <c r="F45" s="11"/>
      <c r="G45" s="11" t="s">
        <v>24</v>
      </c>
      <c r="H45" s="11" t="s">
        <v>25</v>
      </c>
      <c r="I45" s="11" t="s">
        <v>35</v>
      </c>
      <c r="J45" s="11" t="s">
        <v>36</v>
      </c>
      <c r="K45" s="13" t="s">
        <v>28</v>
      </c>
      <c r="L45" s="13">
        <v>-1</v>
      </c>
      <c r="M45" s="14">
        <v>106026</v>
      </c>
      <c r="N45" s="14">
        <v>-106026</v>
      </c>
      <c r="O45" s="14">
        <v>-8482.08</v>
      </c>
      <c r="P45" s="13" t="s">
        <v>29</v>
      </c>
      <c r="Q45" s="11" t="s">
        <v>129</v>
      </c>
      <c r="R45" s="15">
        <v>0.08</v>
      </c>
      <c r="S45" s="68" t="str">
        <f t="shared" si="0"/>
        <v>HBTL2509001623</v>
      </c>
      <c r="T45" s="70">
        <f t="shared" si="1"/>
        <v>45919</v>
      </c>
      <c r="U45" s="70">
        <v>45930</v>
      </c>
      <c r="V45" s="68" t="s">
        <v>305</v>
      </c>
      <c r="W45" s="68">
        <v>2661</v>
      </c>
      <c r="X45" s="68" t="str">
        <f>VLOOKUP(Q45,'Mã khách'!B:C,2,0)</f>
        <v>brg12691</v>
      </c>
      <c r="Y45" s="68" t="str">
        <f t="shared" si="2"/>
        <v>Hàng trả - BRG mart Intracom Đông Anh</v>
      </c>
      <c r="Z45" s="68" t="s">
        <v>229</v>
      </c>
      <c r="AA45">
        <f t="shared" si="3"/>
        <v>1</v>
      </c>
      <c r="AB45" s="25">
        <f t="shared" si="4"/>
        <v>106026</v>
      </c>
      <c r="AC45">
        <f t="shared" si="5"/>
        <v>8482.08</v>
      </c>
      <c r="AD45">
        <f t="shared" si="6"/>
        <v>114508.08</v>
      </c>
      <c r="AE45" t="str">
        <f t="shared" si="7"/>
        <v/>
      </c>
    </row>
    <row r="46" spans="1:31">
      <c r="A46" s="11" t="s">
        <v>130</v>
      </c>
      <c r="B46" s="11" t="s">
        <v>20</v>
      </c>
      <c r="C46" s="12">
        <v>45920</v>
      </c>
      <c r="D46" s="11" t="s">
        <v>21</v>
      </c>
      <c r="E46" s="11" t="s">
        <v>131</v>
      </c>
      <c r="F46" s="11" t="s">
        <v>132</v>
      </c>
      <c r="G46" s="11" t="s">
        <v>24</v>
      </c>
      <c r="H46" s="11" t="s">
        <v>25</v>
      </c>
      <c r="I46" s="11" t="s">
        <v>133</v>
      </c>
      <c r="J46" s="11" t="s">
        <v>134</v>
      </c>
      <c r="K46" s="13" t="s">
        <v>28</v>
      </c>
      <c r="L46" s="13">
        <v>-1</v>
      </c>
      <c r="M46" s="14">
        <v>43700</v>
      </c>
      <c r="N46" s="14">
        <v>-43700</v>
      </c>
      <c r="O46" s="14">
        <v>-3496</v>
      </c>
      <c r="P46" s="13" t="s">
        <v>29</v>
      </c>
      <c r="Q46" s="11" t="s">
        <v>135</v>
      </c>
      <c r="R46" s="15">
        <v>0.08</v>
      </c>
      <c r="S46" s="68" t="str">
        <f t="shared" si="0"/>
        <v>HBTL2509001635</v>
      </c>
      <c r="T46" s="70">
        <f t="shared" si="1"/>
        <v>45920</v>
      </c>
      <c r="U46" s="70">
        <v>45930</v>
      </c>
      <c r="V46" s="68" t="s">
        <v>305</v>
      </c>
      <c r="W46" s="68">
        <v>2661</v>
      </c>
      <c r="X46" s="68" t="str">
        <f>VLOOKUP(Q46,'Mã khách'!B:C,2,0)</f>
        <v>brg13041</v>
      </c>
      <c r="Y46" s="68" t="str">
        <f t="shared" si="2"/>
        <v>Hàng trả - Seikamart 275 nguyễn Trãi</v>
      </c>
      <c r="Z46" s="68" t="s">
        <v>221</v>
      </c>
      <c r="AA46">
        <f t="shared" si="3"/>
        <v>1</v>
      </c>
      <c r="AB46" s="25">
        <f t="shared" si="4"/>
        <v>43700</v>
      </c>
      <c r="AC46">
        <f t="shared" si="5"/>
        <v>3496</v>
      </c>
      <c r="AD46">
        <f t="shared" si="6"/>
        <v>47196</v>
      </c>
      <c r="AE46" t="str">
        <f t="shared" si="7"/>
        <v/>
      </c>
    </row>
    <row r="47" spans="1:31">
      <c r="A47" s="11" t="s">
        <v>130</v>
      </c>
      <c r="B47" s="11" t="s">
        <v>20</v>
      </c>
      <c r="C47" s="12">
        <v>45920</v>
      </c>
      <c r="D47" s="11" t="s">
        <v>21</v>
      </c>
      <c r="E47" s="11" t="s">
        <v>131</v>
      </c>
      <c r="F47" s="11" t="s">
        <v>132</v>
      </c>
      <c r="G47" s="11" t="s">
        <v>24</v>
      </c>
      <c r="H47" s="11" t="s">
        <v>25</v>
      </c>
      <c r="I47" s="11" t="s">
        <v>63</v>
      </c>
      <c r="J47" s="11" t="s">
        <v>64</v>
      </c>
      <c r="K47" s="13" t="s">
        <v>28</v>
      </c>
      <c r="L47" s="13">
        <v>-4</v>
      </c>
      <c r="M47" s="14">
        <v>52815</v>
      </c>
      <c r="N47" s="14">
        <v>-211260</v>
      </c>
      <c r="O47" s="14">
        <v>-16900.8</v>
      </c>
      <c r="P47" s="13" t="s">
        <v>29</v>
      </c>
      <c r="Q47" s="11" t="s">
        <v>135</v>
      </c>
      <c r="R47" s="15">
        <v>0.08</v>
      </c>
      <c r="S47" s="68" t="str">
        <f t="shared" si="0"/>
        <v>HBTL2509001635</v>
      </c>
      <c r="T47" s="70">
        <f t="shared" si="1"/>
        <v>45920</v>
      </c>
      <c r="U47" s="70">
        <v>45930</v>
      </c>
      <c r="V47" s="68" t="s">
        <v>305</v>
      </c>
      <c r="W47" s="68">
        <v>2661</v>
      </c>
      <c r="X47" s="68" t="str">
        <f>VLOOKUP(Q47,'Mã khách'!B:C,2,0)</f>
        <v>brg13041</v>
      </c>
      <c r="Y47" s="68" t="str">
        <f t="shared" si="2"/>
        <v>Hàng trả - Seikamart 275 nguyễn Trãi</v>
      </c>
      <c r="Z47" s="68" t="s">
        <v>223</v>
      </c>
      <c r="AA47">
        <f t="shared" si="3"/>
        <v>4</v>
      </c>
      <c r="AB47" s="25">
        <f t="shared" si="4"/>
        <v>52815</v>
      </c>
      <c r="AC47">
        <f t="shared" si="5"/>
        <v>16900.8</v>
      </c>
      <c r="AD47">
        <f t="shared" si="6"/>
        <v>228160.8</v>
      </c>
      <c r="AE47" t="str">
        <f t="shared" si="7"/>
        <v/>
      </c>
    </row>
    <row r="48" spans="1:31">
      <c r="A48" s="11" t="s">
        <v>130</v>
      </c>
      <c r="B48" s="11" t="s">
        <v>20</v>
      </c>
      <c r="C48" s="12">
        <v>45920</v>
      </c>
      <c r="D48" s="11" t="s">
        <v>21</v>
      </c>
      <c r="E48" s="11" t="s">
        <v>131</v>
      </c>
      <c r="F48" s="11" t="s">
        <v>132</v>
      </c>
      <c r="G48" s="11" t="s">
        <v>24</v>
      </c>
      <c r="H48" s="11" t="s">
        <v>25</v>
      </c>
      <c r="I48" s="11" t="s">
        <v>43</v>
      </c>
      <c r="J48" s="11" t="s">
        <v>44</v>
      </c>
      <c r="K48" s="13" t="s">
        <v>45</v>
      </c>
      <c r="L48" s="13">
        <v>-2</v>
      </c>
      <c r="M48" s="14">
        <v>89679</v>
      </c>
      <c r="N48" s="14">
        <v>-179358</v>
      </c>
      <c r="O48" s="14">
        <v>-14348.64</v>
      </c>
      <c r="P48" s="13" t="s">
        <v>29</v>
      </c>
      <c r="Q48" s="11" t="s">
        <v>135</v>
      </c>
      <c r="R48" s="15">
        <v>0.08</v>
      </c>
      <c r="S48" s="68" t="str">
        <f t="shared" si="0"/>
        <v>HBTL2509001635</v>
      </c>
      <c r="T48" s="70">
        <f t="shared" si="1"/>
        <v>45920</v>
      </c>
      <c r="U48" s="70">
        <v>45930</v>
      </c>
      <c r="V48" s="68" t="s">
        <v>305</v>
      </c>
      <c r="W48" s="68">
        <v>2661</v>
      </c>
      <c r="X48" s="68" t="str">
        <f>VLOOKUP(Q48,'Mã khách'!B:C,2,0)</f>
        <v>brg13041</v>
      </c>
      <c r="Y48" s="68" t="str">
        <f t="shared" si="2"/>
        <v>Hàng trả - Seikamart 275 nguyễn Trãi</v>
      </c>
      <c r="Z48" s="68" t="s">
        <v>205</v>
      </c>
      <c r="AA48">
        <f t="shared" si="3"/>
        <v>2</v>
      </c>
      <c r="AB48" s="25">
        <f t="shared" si="4"/>
        <v>89679</v>
      </c>
      <c r="AC48">
        <f t="shared" si="5"/>
        <v>14348.64</v>
      </c>
      <c r="AD48">
        <f t="shared" si="6"/>
        <v>193706.64</v>
      </c>
      <c r="AE48" t="str">
        <f t="shared" si="7"/>
        <v/>
      </c>
    </row>
    <row r="49" spans="1:31">
      <c r="A49" s="11" t="s">
        <v>130</v>
      </c>
      <c r="B49" s="11" t="s">
        <v>20</v>
      </c>
      <c r="C49" s="12">
        <v>45920</v>
      </c>
      <c r="D49" s="11" t="s">
        <v>21</v>
      </c>
      <c r="E49" s="11" t="s">
        <v>131</v>
      </c>
      <c r="F49" s="11" t="s">
        <v>132</v>
      </c>
      <c r="G49" s="11" t="s">
        <v>24</v>
      </c>
      <c r="H49" s="11" t="s">
        <v>25</v>
      </c>
      <c r="I49" s="11" t="s">
        <v>57</v>
      </c>
      <c r="J49" s="11" t="s">
        <v>58</v>
      </c>
      <c r="K49" s="13" t="s">
        <v>28</v>
      </c>
      <c r="L49" s="13">
        <v>-2</v>
      </c>
      <c r="M49" s="14">
        <v>47673</v>
      </c>
      <c r="N49" s="14">
        <v>-95346</v>
      </c>
      <c r="O49" s="14">
        <v>-7627.68</v>
      </c>
      <c r="P49" s="13" t="s">
        <v>29</v>
      </c>
      <c r="Q49" s="11" t="s">
        <v>135</v>
      </c>
      <c r="R49" s="15">
        <v>0.08</v>
      </c>
      <c r="S49" s="68" t="str">
        <f t="shared" si="0"/>
        <v>HBTL2509001635</v>
      </c>
      <c r="T49" s="70">
        <f t="shared" si="1"/>
        <v>45920</v>
      </c>
      <c r="U49" s="70">
        <v>45930</v>
      </c>
      <c r="V49" s="68" t="s">
        <v>305</v>
      </c>
      <c r="W49" s="68">
        <v>2661</v>
      </c>
      <c r="X49" s="68" t="str">
        <f>VLOOKUP(Q49,'Mã khách'!B:C,2,0)</f>
        <v>brg13041</v>
      </c>
      <c r="Y49" s="68" t="str">
        <f t="shared" si="2"/>
        <v>Hàng trả - Seikamart 275 nguyễn Trãi</v>
      </c>
      <c r="Z49" s="68" t="s">
        <v>217</v>
      </c>
      <c r="AA49">
        <f t="shared" si="3"/>
        <v>2</v>
      </c>
      <c r="AB49" s="25">
        <f t="shared" si="4"/>
        <v>47673</v>
      </c>
      <c r="AC49">
        <f t="shared" si="5"/>
        <v>7627.68</v>
      </c>
      <c r="AD49">
        <f t="shared" si="6"/>
        <v>102973.68</v>
      </c>
      <c r="AE49" t="str">
        <f t="shared" si="7"/>
        <v/>
      </c>
    </row>
    <row r="50" spans="1:31">
      <c r="A50" s="11" t="s">
        <v>136</v>
      </c>
      <c r="B50" s="11" t="s">
        <v>20</v>
      </c>
      <c r="C50" s="12">
        <v>45921</v>
      </c>
      <c r="D50" s="11" t="s">
        <v>21</v>
      </c>
      <c r="E50" s="11" t="s">
        <v>137</v>
      </c>
      <c r="F50" s="11"/>
      <c r="G50" s="11" t="s">
        <v>24</v>
      </c>
      <c r="H50" s="11" t="s">
        <v>25</v>
      </c>
      <c r="I50" s="11" t="s">
        <v>43</v>
      </c>
      <c r="J50" s="11" t="s">
        <v>44</v>
      </c>
      <c r="K50" s="13" t="s">
        <v>45</v>
      </c>
      <c r="L50" s="13">
        <v>-3</v>
      </c>
      <c r="M50" s="14">
        <v>105505</v>
      </c>
      <c r="N50" s="14">
        <v>-316515</v>
      </c>
      <c r="O50" s="14">
        <v>-25321.200000000001</v>
      </c>
      <c r="P50" s="13" t="s">
        <v>29</v>
      </c>
      <c r="Q50" s="11" t="s">
        <v>138</v>
      </c>
      <c r="R50" s="15">
        <v>0.08</v>
      </c>
      <c r="S50" s="68" t="str">
        <f t="shared" si="0"/>
        <v>HBTL2509001654</v>
      </c>
      <c r="T50" s="70">
        <f t="shared" si="1"/>
        <v>45921</v>
      </c>
      <c r="U50" s="70">
        <v>45930</v>
      </c>
      <c r="V50" s="68" t="s">
        <v>305</v>
      </c>
      <c r="W50" s="68">
        <v>2661</v>
      </c>
      <c r="X50" s="68" t="str">
        <f>VLOOKUP(Q50,'Mã khách'!B:C,2,0)</f>
        <v>brg13061</v>
      </c>
      <c r="Y50" s="68" t="str">
        <f t="shared" si="2"/>
        <v>Hàng trả - Seika Dimond Westlake 98 Tô Ngọc Vân</v>
      </c>
      <c r="Z50" s="68" t="s">
        <v>205</v>
      </c>
      <c r="AA50">
        <f t="shared" si="3"/>
        <v>3</v>
      </c>
      <c r="AB50" s="25">
        <f t="shared" si="4"/>
        <v>105505</v>
      </c>
      <c r="AC50">
        <f t="shared" si="5"/>
        <v>25321.200000000001</v>
      </c>
      <c r="AD50">
        <f t="shared" si="6"/>
        <v>341836.2</v>
      </c>
      <c r="AE50" t="str">
        <f t="shared" si="7"/>
        <v/>
      </c>
    </row>
    <row r="51" spans="1:31">
      <c r="A51" s="11" t="s">
        <v>139</v>
      </c>
      <c r="B51" s="11" t="s">
        <v>20</v>
      </c>
      <c r="C51" s="12">
        <v>45921</v>
      </c>
      <c r="D51" s="11" t="s">
        <v>21</v>
      </c>
      <c r="E51" s="11" t="s">
        <v>140</v>
      </c>
      <c r="F51" s="11"/>
      <c r="G51" s="11" t="s">
        <v>24</v>
      </c>
      <c r="H51" s="11" t="s">
        <v>25</v>
      </c>
      <c r="I51" s="11" t="s">
        <v>43</v>
      </c>
      <c r="J51" s="11" t="s">
        <v>44</v>
      </c>
      <c r="K51" s="13" t="s">
        <v>45</v>
      </c>
      <c r="L51" s="13">
        <v>-1</v>
      </c>
      <c r="M51" s="14">
        <v>105505</v>
      </c>
      <c r="N51" s="14">
        <v>-105505</v>
      </c>
      <c r="O51" s="14">
        <v>-8440.4</v>
      </c>
      <c r="P51" s="13" t="s">
        <v>29</v>
      </c>
      <c r="Q51" s="11" t="s">
        <v>103</v>
      </c>
      <c r="R51" s="15">
        <v>0.08</v>
      </c>
      <c r="S51" s="68" t="str">
        <f t="shared" si="0"/>
        <v>HBTL2509001656</v>
      </c>
      <c r="T51" s="70">
        <f t="shared" si="1"/>
        <v>45921</v>
      </c>
      <c r="U51" s="70">
        <v>45930</v>
      </c>
      <c r="V51" s="68" t="s">
        <v>305</v>
      </c>
      <c r="W51" s="68">
        <v>2661</v>
      </c>
      <c r="X51" s="68" t="str">
        <f>VLOOKUP(Q51,'Mã khách'!B:C,2,0)</f>
        <v>BRG01</v>
      </c>
      <c r="Y51" s="68" t="str">
        <f t="shared" si="2"/>
        <v>Hàng trả - CH Haprofood 24 Trần Nhật Duật</v>
      </c>
      <c r="Z51" s="68" t="s">
        <v>205</v>
      </c>
      <c r="AA51">
        <f t="shared" si="3"/>
        <v>1</v>
      </c>
      <c r="AB51" s="25">
        <f t="shared" si="4"/>
        <v>105505</v>
      </c>
      <c r="AC51">
        <f t="shared" si="5"/>
        <v>8440.4</v>
      </c>
      <c r="AD51">
        <f t="shared" si="6"/>
        <v>113945.4</v>
      </c>
      <c r="AE51" t="str">
        <f t="shared" si="7"/>
        <v/>
      </c>
    </row>
    <row r="52" spans="1:31">
      <c r="A52" s="11" t="s">
        <v>141</v>
      </c>
      <c r="B52" s="11" t="s">
        <v>20</v>
      </c>
      <c r="C52" s="12">
        <v>45922</v>
      </c>
      <c r="D52" s="11" t="s">
        <v>21</v>
      </c>
      <c r="E52" s="11" t="s">
        <v>142</v>
      </c>
      <c r="F52" s="11" t="s">
        <v>78</v>
      </c>
      <c r="G52" s="11" t="s">
        <v>24</v>
      </c>
      <c r="H52" s="11" t="s">
        <v>25</v>
      </c>
      <c r="I52" s="11" t="s">
        <v>80</v>
      </c>
      <c r="J52" s="11" t="s">
        <v>81</v>
      </c>
      <c r="K52" s="13" t="s">
        <v>28</v>
      </c>
      <c r="L52" s="13">
        <v>-2</v>
      </c>
      <c r="M52" s="14">
        <v>101845</v>
      </c>
      <c r="N52" s="14">
        <v>-203690</v>
      </c>
      <c r="O52" s="14">
        <v>-16295.2</v>
      </c>
      <c r="P52" s="13" t="s">
        <v>29</v>
      </c>
      <c r="Q52" s="11" t="s">
        <v>79</v>
      </c>
      <c r="R52" s="15">
        <v>0.08</v>
      </c>
      <c r="S52" s="68" t="str">
        <f t="shared" si="0"/>
        <v>HBTL2509001769</v>
      </c>
      <c r="T52" s="70">
        <f t="shared" si="1"/>
        <v>45922</v>
      </c>
      <c r="U52" s="70">
        <v>45930</v>
      </c>
      <c r="V52" s="68" t="s">
        <v>305</v>
      </c>
      <c r="W52" s="68">
        <v>2661</v>
      </c>
      <c r="X52" s="68" t="str">
        <f>VLOOKUP(Q52,'Mã khách'!B:C,2,0)</f>
        <v>brg10101</v>
      </c>
      <c r="Y52" s="68" t="str">
        <f t="shared" si="2"/>
        <v>Hàng trả - Siêu thị intimex Hải Phòng</v>
      </c>
      <c r="Z52" s="68" t="s">
        <v>225</v>
      </c>
      <c r="AA52">
        <f t="shared" si="3"/>
        <v>2</v>
      </c>
      <c r="AB52" s="25">
        <f t="shared" si="4"/>
        <v>101845</v>
      </c>
      <c r="AC52">
        <f t="shared" si="5"/>
        <v>16295.2</v>
      </c>
      <c r="AD52">
        <f t="shared" si="6"/>
        <v>219985.2</v>
      </c>
      <c r="AE52" t="str">
        <f t="shared" si="7"/>
        <v/>
      </c>
    </row>
    <row r="53" spans="1:31">
      <c r="A53" s="11" t="s">
        <v>141</v>
      </c>
      <c r="B53" s="11" t="s">
        <v>20</v>
      </c>
      <c r="C53" s="12">
        <v>45922</v>
      </c>
      <c r="D53" s="11" t="s">
        <v>21</v>
      </c>
      <c r="E53" s="11" t="s">
        <v>142</v>
      </c>
      <c r="F53" s="11" t="s">
        <v>78</v>
      </c>
      <c r="G53" s="11" t="s">
        <v>24</v>
      </c>
      <c r="H53" s="11" t="s">
        <v>25</v>
      </c>
      <c r="I53" s="11" t="s">
        <v>43</v>
      </c>
      <c r="J53" s="11" t="s">
        <v>44</v>
      </c>
      <c r="K53" s="13" t="s">
        <v>45</v>
      </c>
      <c r="L53" s="13">
        <v>-1</v>
      </c>
      <c r="M53" s="14">
        <v>105505</v>
      </c>
      <c r="N53" s="14">
        <v>-105505</v>
      </c>
      <c r="O53" s="14">
        <v>-8440.4</v>
      </c>
      <c r="P53" s="13" t="s">
        <v>29</v>
      </c>
      <c r="Q53" s="11" t="s">
        <v>79</v>
      </c>
      <c r="R53" s="15">
        <v>0.08</v>
      </c>
      <c r="S53" s="68" t="str">
        <f t="shared" si="0"/>
        <v>HBTL2509001769</v>
      </c>
      <c r="T53" s="70">
        <f t="shared" si="1"/>
        <v>45922</v>
      </c>
      <c r="U53" s="70">
        <v>45930</v>
      </c>
      <c r="V53" s="68" t="s">
        <v>305</v>
      </c>
      <c r="W53" s="68">
        <v>2661</v>
      </c>
      <c r="X53" s="68" t="str">
        <f>VLOOKUP(Q53,'Mã khách'!B:C,2,0)</f>
        <v>brg10101</v>
      </c>
      <c r="Y53" s="68" t="str">
        <f t="shared" si="2"/>
        <v>Hàng trả - Siêu thị intimex Hải Phòng</v>
      </c>
      <c r="Z53" s="68" t="s">
        <v>205</v>
      </c>
      <c r="AA53">
        <f t="shared" si="3"/>
        <v>1</v>
      </c>
      <c r="AB53" s="25">
        <f t="shared" si="4"/>
        <v>105505</v>
      </c>
      <c r="AC53">
        <f t="shared" si="5"/>
        <v>8440.4</v>
      </c>
      <c r="AD53">
        <f t="shared" si="6"/>
        <v>113945.4</v>
      </c>
      <c r="AE53" t="str">
        <f t="shared" si="7"/>
        <v/>
      </c>
    </row>
    <row r="54" spans="1:31">
      <c r="A54" s="11" t="s">
        <v>141</v>
      </c>
      <c r="B54" s="11" t="s">
        <v>20</v>
      </c>
      <c r="C54" s="12">
        <v>45922</v>
      </c>
      <c r="D54" s="11" t="s">
        <v>21</v>
      </c>
      <c r="E54" s="11" t="s">
        <v>142</v>
      </c>
      <c r="F54" s="11" t="s">
        <v>78</v>
      </c>
      <c r="G54" s="11" t="s">
        <v>24</v>
      </c>
      <c r="H54" s="11" t="s">
        <v>25</v>
      </c>
      <c r="I54" s="11" t="s">
        <v>57</v>
      </c>
      <c r="J54" s="11" t="s">
        <v>58</v>
      </c>
      <c r="K54" s="13" t="s">
        <v>28</v>
      </c>
      <c r="L54" s="13">
        <v>-2</v>
      </c>
      <c r="M54" s="14">
        <v>47673</v>
      </c>
      <c r="N54" s="14">
        <v>-95346</v>
      </c>
      <c r="O54" s="14">
        <v>-7627.68</v>
      </c>
      <c r="P54" s="13" t="s">
        <v>29</v>
      </c>
      <c r="Q54" s="11" t="s">
        <v>79</v>
      </c>
      <c r="R54" s="15">
        <v>0.08</v>
      </c>
      <c r="S54" s="68" t="str">
        <f t="shared" si="0"/>
        <v>HBTL2509001769</v>
      </c>
      <c r="T54" s="70">
        <f t="shared" si="1"/>
        <v>45922</v>
      </c>
      <c r="U54" s="70">
        <v>45930</v>
      </c>
      <c r="V54" s="68" t="s">
        <v>305</v>
      </c>
      <c r="W54" s="68">
        <v>2661</v>
      </c>
      <c r="X54" s="68" t="str">
        <f>VLOOKUP(Q54,'Mã khách'!B:C,2,0)</f>
        <v>brg10101</v>
      </c>
      <c r="Y54" s="68" t="str">
        <f t="shared" si="2"/>
        <v>Hàng trả - Siêu thị intimex Hải Phòng</v>
      </c>
      <c r="Z54" s="68" t="s">
        <v>217</v>
      </c>
      <c r="AA54">
        <f t="shared" si="3"/>
        <v>2</v>
      </c>
      <c r="AB54" s="25">
        <f t="shared" si="4"/>
        <v>47673</v>
      </c>
      <c r="AC54">
        <f t="shared" si="5"/>
        <v>7627.68</v>
      </c>
      <c r="AD54">
        <f t="shared" si="6"/>
        <v>102973.68</v>
      </c>
      <c r="AE54" t="str">
        <f t="shared" si="7"/>
        <v/>
      </c>
    </row>
    <row r="55" spans="1:31">
      <c r="A55" s="11" t="s">
        <v>141</v>
      </c>
      <c r="B55" s="11" t="s">
        <v>20</v>
      </c>
      <c r="C55" s="12">
        <v>45922</v>
      </c>
      <c r="D55" s="11" t="s">
        <v>21</v>
      </c>
      <c r="E55" s="11" t="s">
        <v>142</v>
      </c>
      <c r="F55" s="11" t="s">
        <v>78</v>
      </c>
      <c r="G55" s="11" t="s">
        <v>24</v>
      </c>
      <c r="H55" s="11" t="s">
        <v>25</v>
      </c>
      <c r="I55" s="11" t="s">
        <v>35</v>
      </c>
      <c r="J55" s="11" t="s">
        <v>36</v>
      </c>
      <c r="K55" s="13" t="s">
        <v>28</v>
      </c>
      <c r="L55" s="13">
        <v>-2</v>
      </c>
      <c r="M55" s="14">
        <v>106026</v>
      </c>
      <c r="N55" s="14">
        <v>-212052</v>
      </c>
      <c r="O55" s="14">
        <v>-16964.16</v>
      </c>
      <c r="P55" s="13" t="s">
        <v>29</v>
      </c>
      <c r="Q55" s="11" t="s">
        <v>79</v>
      </c>
      <c r="R55" s="15">
        <v>0.08</v>
      </c>
      <c r="S55" s="68" t="str">
        <f t="shared" si="0"/>
        <v>HBTL2509001769</v>
      </c>
      <c r="T55" s="70">
        <f t="shared" si="1"/>
        <v>45922</v>
      </c>
      <c r="U55" s="70">
        <v>45930</v>
      </c>
      <c r="V55" s="68" t="s">
        <v>305</v>
      </c>
      <c r="W55" s="68">
        <v>2661</v>
      </c>
      <c r="X55" s="68" t="str">
        <f>VLOOKUP(Q55,'Mã khách'!B:C,2,0)</f>
        <v>brg10101</v>
      </c>
      <c r="Y55" s="68" t="str">
        <f t="shared" si="2"/>
        <v>Hàng trả - Siêu thị intimex Hải Phòng</v>
      </c>
      <c r="Z55" s="68" t="s">
        <v>229</v>
      </c>
      <c r="AA55">
        <f t="shared" si="3"/>
        <v>2</v>
      </c>
      <c r="AB55" s="25">
        <f t="shared" si="4"/>
        <v>106026</v>
      </c>
      <c r="AC55">
        <f t="shared" si="5"/>
        <v>16964.16</v>
      </c>
      <c r="AD55">
        <f t="shared" si="6"/>
        <v>229016.16</v>
      </c>
      <c r="AE55" t="str">
        <f t="shared" si="7"/>
        <v/>
      </c>
    </row>
    <row r="56" spans="1:31">
      <c r="A56" s="11" t="s">
        <v>143</v>
      </c>
      <c r="B56" s="11" t="s">
        <v>20</v>
      </c>
      <c r="C56" s="12">
        <v>45922</v>
      </c>
      <c r="D56" s="11" t="s">
        <v>21</v>
      </c>
      <c r="E56" s="11" t="s">
        <v>144</v>
      </c>
      <c r="F56" s="11"/>
      <c r="G56" s="11" t="s">
        <v>24</v>
      </c>
      <c r="H56" s="11" t="s">
        <v>25</v>
      </c>
      <c r="I56" s="11" t="s">
        <v>63</v>
      </c>
      <c r="J56" s="11" t="s">
        <v>64</v>
      </c>
      <c r="K56" s="13" t="s">
        <v>28</v>
      </c>
      <c r="L56" s="13">
        <v>-2</v>
      </c>
      <c r="M56" s="14">
        <v>52815</v>
      </c>
      <c r="N56" s="14">
        <v>-105630</v>
      </c>
      <c r="O56" s="14">
        <v>-8450.4</v>
      </c>
      <c r="P56" s="13" t="s">
        <v>29</v>
      </c>
      <c r="Q56" s="11" t="s">
        <v>145</v>
      </c>
      <c r="R56" s="15">
        <v>0.08</v>
      </c>
      <c r="S56" s="68" t="str">
        <f t="shared" si="0"/>
        <v>HBTL2509001739</v>
      </c>
      <c r="T56" s="70">
        <f t="shared" si="1"/>
        <v>45922</v>
      </c>
      <c r="U56" s="70">
        <v>45930</v>
      </c>
      <c r="V56" s="68" t="s">
        <v>305</v>
      </c>
      <c r="W56" s="68">
        <v>2661</v>
      </c>
      <c r="X56" s="68" t="str">
        <f>VLOOKUP(Q56,'Mã khách'!B:C,2,0)</f>
        <v>brg12171</v>
      </c>
      <c r="Y56" s="68" t="str">
        <f t="shared" si="2"/>
        <v>Hàng trả - CH Hapro số 5 Hàm tử quan</v>
      </c>
      <c r="Z56" s="68" t="s">
        <v>223</v>
      </c>
      <c r="AA56">
        <f t="shared" si="3"/>
        <v>2</v>
      </c>
      <c r="AB56" s="25">
        <f t="shared" si="4"/>
        <v>52815</v>
      </c>
      <c r="AC56">
        <f t="shared" si="5"/>
        <v>8450.4</v>
      </c>
      <c r="AD56">
        <f t="shared" si="6"/>
        <v>114080.4</v>
      </c>
      <c r="AE56" t="str">
        <f t="shared" si="7"/>
        <v/>
      </c>
    </row>
    <row r="57" spans="1:31">
      <c r="A57" s="11" t="s">
        <v>143</v>
      </c>
      <c r="B57" s="11" t="s">
        <v>20</v>
      </c>
      <c r="C57" s="12">
        <v>45922</v>
      </c>
      <c r="D57" s="11" t="s">
        <v>21</v>
      </c>
      <c r="E57" s="11" t="s">
        <v>144</v>
      </c>
      <c r="F57" s="11"/>
      <c r="G57" s="11" t="s">
        <v>24</v>
      </c>
      <c r="H57" s="11" t="s">
        <v>25</v>
      </c>
      <c r="I57" s="11" t="s">
        <v>133</v>
      </c>
      <c r="J57" s="11" t="s">
        <v>134</v>
      </c>
      <c r="K57" s="13" t="s">
        <v>28</v>
      </c>
      <c r="L57" s="13">
        <v>-1</v>
      </c>
      <c r="M57" s="14">
        <v>43700</v>
      </c>
      <c r="N57" s="14">
        <v>-43700</v>
      </c>
      <c r="O57" s="14">
        <v>-3496</v>
      </c>
      <c r="P57" s="13" t="s">
        <v>29</v>
      </c>
      <c r="Q57" s="11" t="s">
        <v>145</v>
      </c>
      <c r="R57" s="15">
        <v>0.08</v>
      </c>
      <c r="S57" s="68" t="str">
        <f t="shared" si="0"/>
        <v>HBTL2509001739</v>
      </c>
      <c r="T57" s="70">
        <f t="shared" si="1"/>
        <v>45922</v>
      </c>
      <c r="U57" s="70">
        <v>45930</v>
      </c>
      <c r="V57" s="68" t="s">
        <v>305</v>
      </c>
      <c r="W57" s="68">
        <v>2661</v>
      </c>
      <c r="X57" s="68" t="str">
        <f>VLOOKUP(Q57,'Mã khách'!B:C,2,0)</f>
        <v>brg12171</v>
      </c>
      <c r="Y57" s="68" t="str">
        <f t="shared" si="2"/>
        <v>Hàng trả - CH Hapro số 5 Hàm tử quan</v>
      </c>
      <c r="Z57" s="68" t="s">
        <v>221</v>
      </c>
      <c r="AA57">
        <f t="shared" si="3"/>
        <v>1</v>
      </c>
      <c r="AB57" s="25">
        <f t="shared" si="4"/>
        <v>43700</v>
      </c>
      <c r="AC57">
        <f t="shared" si="5"/>
        <v>3496</v>
      </c>
      <c r="AD57">
        <f t="shared" si="6"/>
        <v>47196</v>
      </c>
      <c r="AE57" t="str">
        <f t="shared" si="7"/>
        <v/>
      </c>
    </row>
    <row r="58" spans="1:31">
      <c r="A58" s="11" t="s">
        <v>141</v>
      </c>
      <c r="B58" s="11" t="s">
        <v>20</v>
      </c>
      <c r="C58" s="12">
        <v>45922</v>
      </c>
      <c r="D58" s="11" t="s">
        <v>21</v>
      </c>
      <c r="E58" s="11" t="s">
        <v>142</v>
      </c>
      <c r="F58" s="11" t="s">
        <v>78</v>
      </c>
      <c r="G58" s="11" t="s">
        <v>24</v>
      </c>
      <c r="H58" s="11" t="s">
        <v>25</v>
      </c>
      <c r="I58" s="11" t="s">
        <v>73</v>
      </c>
      <c r="J58" s="11" t="s">
        <v>74</v>
      </c>
      <c r="K58" s="13" t="s">
        <v>45</v>
      </c>
      <c r="L58" s="13">
        <v>-2</v>
      </c>
      <c r="M58" s="14">
        <v>69759</v>
      </c>
      <c r="N58" s="14">
        <v>-139518</v>
      </c>
      <c r="O58" s="14">
        <v>-11161.44</v>
      </c>
      <c r="P58" s="13" t="s">
        <v>29</v>
      </c>
      <c r="Q58" s="11" t="s">
        <v>79</v>
      </c>
      <c r="R58" s="15">
        <v>0.08</v>
      </c>
      <c r="S58" s="68" t="str">
        <f t="shared" si="0"/>
        <v>HBTL2509001769</v>
      </c>
      <c r="T58" s="70">
        <f t="shared" si="1"/>
        <v>45922</v>
      </c>
      <c r="U58" s="70">
        <v>45930</v>
      </c>
      <c r="V58" s="68" t="s">
        <v>305</v>
      </c>
      <c r="W58" s="68">
        <v>2661</v>
      </c>
      <c r="X58" s="68" t="str">
        <f>VLOOKUP(Q58,'Mã khách'!B:C,2,0)</f>
        <v>brg10101</v>
      </c>
      <c r="Y58" s="68" t="str">
        <f t="shared" si="2"/>
        <v>Hàng trả - Siêu thị intimex Hải Phòng</v>
      </c>
      <c r="Z58" s="68" t="s">
        <v>197</v>
      </c>
      <c r="AA58">
        <f t="shared" si="3"/>
        <v>2</v>
      </c>
      <c r="AB58" s="25">
        <f t="shared" si="4"/>
        <v>69759</v>
      </c>
      <c r="AC58">
        <f t="shared" si="5"/>
        <v>11161.44</v>
      </c>
      <c r="AD58">
        <f t="shared" si="6"/>
        <v>150679.44</v>
      </c>
      <c r="AE58" t="str">
        <f t="shared" si="7"/>
        <v/>
      </c>
    </row>
    <row r="59" spans="1:31">
      <c r="A59" s="11" t="s">
        <v>146</v>
      </c>
      <c r="B59" s="11" t="s">
        <v>20</v>
      </c>
      <c r="C59" s="12">
        <v>45922</v>
      </c>
      <c r="D59" s="11" t="s">
        <v>21</v>
      </c>
      <c r="E59" s="11" t="s">
        <v>147</v>
      </c>
      <c r="F59" s="11" t="s">
        <v>148</v>
      </c>
      <c r="G59" s="11" t="s">
        <v>24</v>
      </c>
      <c r="H59" s="11" t="s">
        <v>25</v>
      </c>
      <c r="I59" s="11" t="s">
        <v>43</v>
      </c>
      <c r="J59" s="11" t="s">
        <v>44</v>
      </c>
      <c r="K59" s="13" t="s">
        <v>45</v>
      </c>
      <c r="L59" s="13">
        <v>-2</v>
      </c>
      <c r="M59" s="14">
        <v>94955</v>
      </c>
      <c r="N59" s="14">
        <v>-189910</v>
      </c>
      <c r="O59" s="14">
        <v>-15192.8</v>
      </c>
      <c r="P59" s="13" t="s">
        <v>29</v>
      </c>
      <c r="Q59" s="11" t="s">
        <v>149</v>
      </c>
      <c r="R59" s="15">
        <v>0.08</v>
      </c>
      <c r="S59" s="68" t="str">
        <f t="shared" si="0"/>
        <v>HBTL2509001794</v>
      </c>
      <c r="T59" s="70">
        <f t="shared" si="1"/>
        <v>45922</v>
      </c>
      <c r="U59" s="70">
        <v>45930</v>
      </c>
      <c r="V59" s="68" t="s">
        <v>305</v>
      </c>
      <c r="W59" s="68">
        <v>2661</v>
      </c>
      <c r="X59" s="68" t="str">
        <f>VLOOKUP(Q59,'Mã khách'!B:C,2,0)</f>
        <v>BRG01</v>
      </c>
      <c r="Y59" s="68" t="str">
        <f t="shared" si="2"/>
        <v>Hàng trả - CH Hapro Chợ Bưởi</v>
      </c>
      <c r="Z59" s="68" t="s">
        <v>205</v>
      </c>
      <c r="AA59">
        <f t="shared" si="3"/>
        <v>2</v>
      </c>
      <c r="AB59" s="25">
        <f t="shared" si="4"/>
        <v>94955</v>
      </c>
      <c r="AC59">
        <f t="shared" si="5"/>
        <v>15192.800000000001</v>
      </c>
      <c r="AD59">
        <f t="shared" si="6"/>
        <v>205102.8</v>
      </c>
      <c r="AE59" t="str">
        <f t="shared" si="7"/>
        <v/>
      </c>
    </row>
    <row r="60" spans="1:31">
      <c r="A60" s="11" t="s">
        <v>146</v>
      </c>
      <c r="B60" s="11" t="s">
        <v>20</v>
      </c>
      <c r="C60" s="12">
        <v>45922</v>
      </c>
      <c r="D60" s="11" t="s">
        <v>21</v>
      </c>
      <c r="E60" s="11" t="s">
        <v>147</v>
      </c>
      <c r="F60" s="11" t="s">
        <v>148</v>
      </c>
      <c r="G60" s="11" t="s">
        <v>24</v>
      </c>
      <c r="H60" s="11" t="s">
        <v>25</v>
      </c>
      <c r="I60" s="11" t="s">
        <v>35</v>
      </c>
      <c r="J60" s="11" t="s">
        <v>36</v>
      </c>
      <c r="K60" s="13" t="s">
        <v>28</v>
      </c>
      <c r="L60" s="13">
        <v>-3</v>
      </c>
      <c r="M60" s="14">
        <v>106026</v>
      </c>
      <c r="N60" s="14">
        <v>-318078</v>
      </c>
      <c r="O60" s="14">
        <v>-25446.240000000002</v>
      </c>
      <c r="P60" s="13" t="s">
        <v>29</v>
      </c>
      <c r="Q60" s="11" t="s">
        <v>149</v>
      </c>
      <c r="R60" s="15">
        <v>0.08</v>
      </c>
      <c r="S60" s="68" t="str">
        <f t="shared" si="0"/>
        <v>HBTL2509001794</v>
      </c>
      <c r="T60" s="70">
        <f t="shared" si="1"/>
        <v>45922</v>
      </c>
      <c r="U60" s="70">
        <v>45930</v>
      </c>
      <c r="V60" s="68" t="s">
        <v>305</v>
      </c>
      <c r="W60" s="68">
        <v>2661</v>
      </c>
      <c r="X60" s="68" t="str">
        <f>VLOOKUP(Q60,'Mã khách'!B:C,2,0)</f>
        <v>BRG01</v>
      </c>
      <c r="Y60" s="68" t="str">
        <f t="shared" si="2"/>
        <v>Hàng trả - CH Hapro Chợ Bưởi</v>
      </c>
      <c r="Z60" s="68" t="s">
        <v>229</v>
      </c>
      <c r="AA60">
        <f t="shared" si="3"/>
        <v>3</v>
      </c>
      <c r="AB60" s="25">
        <f t="shared" si="4"/>
        <v>106026</v>
      </c>
      <c r="AC60">
        <f t="shared" si="5"/>
        <v>25446.240000000002</v>
      </c>
      <c r="AD60">
        <f t="shared" si="6"/>
        <v>343524.24</v>
      </c>
      <c r="AE60" t="str">
        <f t="shared" si="7"/>
        <v/>
      </c>
    </row>
    <row r="61" spans="1:31">
      <c r="A61" s="11" t="s">
        <v>150</v>
      </c>
      <c r="B61" s="11" t="s">
        <v>20</v>
      </c>
      <c r="C61" s="12">
        <v>45922</v>
      </c>
      <c r="D61" s="11" t="s">
        <v>21</v>
      </c>
      <c r="E61" s="11" t="s">
        <v>151</v>
      </c>
      <c r="F61" s="11" t="s">
        <v>23</v>
      </c>
      <c r="G61" s="11" t="s">
        <v>24</v>
      </c>
      <c r="H61" s="11" t="s">
        <v>25</v>
      </c>
      <c r="I61" s="11" t="s">
        <v>73</v>
      </c>
      <c r="J61" s="11" t="s">
        <v>74</v>
      </c>
      <c r="K61" s="13" t="s">
        <v>45</v>
      </c>
      <c r="L61" s="13">
        <v>-1</v>
      </c>
      <c r="M61" s="14">
        <v>62783</v>
      </c>
      <c r="N61" s="14">
        <v>-62783</v>
      </c>
      <c r="O61" s="14">
        <v>-5022.6400000000003</v>
      </c>
      <c r="P61" s="13" t="s">
        <v>29</v>
      </c>
      <c r="Q61" s="11" t="s">
        <v>30</v>
      </c>
      <c r="R61" s="15">
        <v>0.08</v>
      </c>
      <c r="S61" s="68" t="str">
        <f t="shared" si="0"/>
        <v>HBTL2509001677</v>
      </c>
      <c r="T61" s="70">
        <f t="shared" si="1"/>
        <v>45922</v>
      </c>
      <c r="U61" s="70">
        <v>45930</v>
      </c>
      <c r="V61" s="68" t="s">
        <v>305</v>
      </c>
      <c r="W61" s="68">
        <v>2661</v>
      </c>
      <c r="X61" s="68" t="str">
        <f>VLOOKUP(Q61,'Mã khách'!B:C,2,0)</f>
        <v>brg11181</v>
      </c>
      <c r="Y61" s="68" t="str">
        <f t="shared" si="2"/>
        <v>Hàng trả - Siêu thị Fuji Chính Kinh</v>
      </c>
      <c r="Z61" s="68" t="s">
        <v>197</v>
      </c>
      <c r="AA61">
        <f t="shared" si="3"/>
        <v>1</v>
      </c>
      <c r="AB61" s="25">
        <f t="shared" si="4"/>
        <v>62783</v>
      </c>
      <c r="AC61">
        <f t="shared" si="5"/>
        <v>5022.6400000000003</v>
      </c>
      <c r="AD61">
        <f t="shared" si="6"/>
        <v>67805.64</v>
      </c>
      <c r="AE61" t="str">
        <f t="shared" si="7"/>
        <v/>
      </c>
    </row>
    <row r="62" spans="1:31">
      <c r="A62" s="11" t="s">
        <v>150</v>
      </c>
      <c r="B62" s="11" t="s">
        <v>20</v>
      </c>
      <c r="C62" s="12">
        <v>45922</v>
      </c>
      <c r="D62" s="11" t="s">
        <v>21</v>
      </c>
      <c r="E62" s="11" t="s">
        <v>151</v>
      </c>
      <c r="F62" s="11" t="s">
        <v>23</v>
      </c>
      <c r="G62" s="11" t="s">
        <v>24</v>
      </c>
      <c r="H62" s="11" t="s">
        <v>25</v>
      </c>
      <c r="I62" s="11" t="s">
        <v>43</v>
      </c>
      <c r="J62" s="11" t="s">
        <v>44</v>
      </c>
      <c r="K62" s="13" t="s">
        <v>45</v>
      </c>
      <c r="L62" s="13">
        <v>-1</v>
      </c>
      <c r="M62" s="14">
        <v>94955</v>
      </c>
      <c r="N62" s="14">
        <v>-94955</v>
      </c>
      <c r="O62" s="14">
        <v>-7596.4</v>
      </c>
      <c r="P62" s="13" t="s">
        <v>29</v>
      </c>
      <c r="Q62" s="11" t="s">
        <v>30</v>
      </c>
      <c r="R62" s="15">
        <v>0.08</v>
      </c>
      <c r="S62" s="68" t="str">
        <f t="shared" si="0"/>
        <v>HBTL2509001677</v>
      </c>
      <c r="T62" s="70">
        <f t="shared" si="1"/>
        <v>45922</v>
      </c>
      <c r="U62" s="70">
        <v>45930</v>
      </c>
      <c r="V62" s="68" t="s">
        <v>305</v>
      </c>
      <c r="W62" s="68">
        <v>2661</v>
      </c>
      <c r="X62" s="68" t="str">
        <f>VLOOKUP(Q62,'Mã khách'!B:C,2,0)</f>
        <v>brg11181</v>
      </c>
      <c r="Y62" s="68" t="str">
        <f t="shared" si="2"/>
        <v>Hàng trả - Siêu thị Fuji Chính Kinh</v>
      </c>
      <c r="Z62" s="68" t="s">
        <v>205</v>
      </c>
      <c r="AA62">
        <f t="shared" si="3"/>
        <v>1</v>
      </c>
      <c r="AB62" s="25">
        <f t="shared" si="4"/>
        <v>94955</v>
      </c>
      <c r="AC62">
        <f t="shared" si="5"/>
        <v>7596.4000000000005</v>
      </c>
      <c r="AD62">
        <f t="shared" si="6"/>
        <v>102551.4</v>
      </c>
      <c r="AE62" t="str">
        <f t="shared" si="7"/>
        <v/>
      </c>
    </row>
    <row r="63" spans="1:31">
      <c r="A63" s="11" t="s">
        <v>152</v>
      </c>
      <c r="B63" s="11" t="s">
        <v>20</v>
      </c>
      <c r="C63" s="12">
        <v>45922</v>
      </c>
      <c r="D63" s="11" t="s">
        <v>21</v>
      </c>
      <c r="E63" s="11" t="s">
        <v>153</v>
      </c>
      <c r="F63" s="11" t="s">
        <v>154</v>
      </c>
      <c r="G63" s="11" t="s">
        <v>24</v>
      </c>
      <c r="H63" s="11" t="s">
        <v>25</v>
      </c>
      <c r="I63" s="11" t="s">
        <v>43</v>
      </c>
      <c r="J63" s="11" t="s">
        <v>44</v>
      </c>
      <c r="K63" s="13" t="s">
        <v>45</v>
      </c>
      <c r="L63" s="13">
        <v>-1</v>
      </c>
      <c r="M63" s="14">
        <v>105505</v>
      </c>
      <c r="N63" s="14">
        <v>-105505</v>
      </c>
      <c r="O63" s="14">
        <v>-8440.4</v>
      </c>
      <c r="P63" s="13" t="s">
        <v>29</v>
      </c>
      <c r="Q63" s="11" t="s">
        <v>155</v>
      </c>
      <c r="R63" s="15">
        <v>0.08</v>
      </c>
      <c r="S63" s="68" t="str">
        <f t="shared" si="0"/>
        <v>HBTL2509001793</v>
      </c>
      <c r="T63" s="70">
        <f t="shared" si="1"/>
        <v>45922</v>
      </c>
      <c r="U63" s="70">
        <v>45930</v>
      </c>
      <c r="V63" s="68" t="s">
        <v>305</v>
      </c>
      <c r="W63" s="68">
        <v>2661</v>
      </c>
      <c r="X63" s="68" t="str">
        <f>VLOOKUP(Q63,'Mã khách'!B:C,2,0)</f>
        <v>brg12051</v>
      </c>
      <c r="Y63" s="68" t="str">
        <f t="shared" si="2"/>
        <v>Hàng trả - Siêu thị HaproMart Thành Công</v>
      </c>
      <c r="Z63" s="68" t="s">
        <v>205</v>
      </c>
      <c r="AA63">
        <f t="shared" si="3"/>
        <v>1</v>
      </c>
      <c r="AB63" s="25">
        <f t="shared" si="4"/>
        <v>105505</v>
      </c>
      <c r="AC63">
        <f t="shared" si="5"/>
        <v>8440.4</v>
      </c>
      <c r="AD63">
        <f t="shared" si="6"/>
        <v>113945.4</v>
      </c>
      <c r="AE63" t="str">
        <f t="shared" si="7"/>
        <v/>
      </c>
    </row>
    <row r="64" spans="1:31">
      <c r="A64" s="11" t="s">
        <v>152</v>
      </c>
      <c r="B64" s="11" t="s">
        <v>20</v>
      </c>
      <c r="C64" s="12">
        <v>45922</v>
      </c>
      <c r="D64" s="11" t="s">
        <v>21</v>
      </c>
      <c r="E64" s="11" t="s">
        <v>153</v>
      </c>
      <c r="F64" s="11" t="s">
        <v>154</v>
      </c>
      <c r="G64" s="11" t="s">
        <v>24</v>
      </c>
      <c r="H64" s="11" t="s">
        <v>25</v>
      </c>
      <c r="I64" s="11" t="s">
        <v>35</v>
      </c>
      <c r="J64" s="11" t="s">
        <v>36</v>
      </c>
      <c r="K64" s="13" t="s">
        <v>28</v>
      </c>
      <c r="L64" s="13">
        <v>-2</v>
      </c>
      <c r="M64" s="14">
        <v>106026</v>
      </c>
      <c r="N64" s="14">
        <v>-212052</v>
      </c>
      <c r="O64" s="14">
        <v>-16964.16</v>
      </c>
      <c r="P64" s="13" t="s">
        <v>29</v>
      </c>
      <c r="Q64" s="11" t="s">
        <v>155</v>
      </c>
      <c r="R64" s="15">
        <v>0.08</v>
      </c>
      <c r="S64" s="68" t="str">
        <f t="shared" si="0"/>
        <v>HBTL2509001793</v>
      </c>
      <c r="T64" s="70">
        <f t="shared" si="1"/>
        <v>45922</v>
      </c>
      <c r="U64" s="70">
        <v>45930</v>
      </c>
      <c r="V64" s="68" t="s">
        <v>305</v>
      </c>
      <c r="W64" s="68">
        <v>2661</v>
      </c>
      <c r="X64" s="68" t="str">
        <f>VLOOKUP(Q64,'Mã khách'!B:C,2,0)</f>
        <v>brg12051</v>
      </c>
      <c r="Y64" s="68" t="str">
        <f t="shared" si="2"/>
        <v>Hàng trả - Siêu thị HaproMart Thành Công</v>
      </c>
      <c r="Z64" s="68" t="s">
        <v>229</v>
      </c>
      <c r="AA64">
        <f t="shared" si="3"/>
        <v>2</v>
      </c>
      <c r="AB64" s="25">
        <f t="shared" si="4"/>
        <v>106026</v>
      </c>
      <c r="AC64">
        <f t="shared" si="5"/>
        <v>16964.16</v>
      </c>
      <c r="AD64">
        <f t="shared" si="6"/>
        <v>229016.16</v>
      </c>
      <c r="AE64" t="str">
        <f t="shared" si="7"/>
        <v/>
      </c>
    </row>
    <row r="65" spans="1:31">
      <c r="A65" s="11" t="s">
        <v>156</v>
      </c>
      <c r="B65" s="11" t="s">
        <v>20</v>
      </c>
      <c r="C65" s="12">
        <v>45922</v>
      </c>
      <c r="D65" s="11" t="s">
        <v>21</v>
      </c>
      <c r="E65" s="11" t="s">
        <v>157</v>
      </c>
      <c r="F65" s="11"/>
      <c r="G65" s="11" t="s">
        <v>24</v>
      </c>
      <c r="H65" s="11" t="s">
        <v>25</v>
      </c>
      <c r="I65" s="11" t="s">
        <v>26</v>
      </c>
      <c r="J65" s="11" t="s">
        <v>27</v>
      </c>
      <c r="K65" s="13" t="s">
        <v>28</v>
      </c>
      <c r="L65" s="13">
        <v>-1</v>
      </c>
      <c r="M65" s="14">
        <v>113113</v>
      </c>
      <c r="N65" s="14">
        <v>-113113</v>
      </c>
      <c r="O65" s="14">
        <v>-9049.0400000000009</v>
      </c>
      <c r="P65" s="13" t="s">
        <v>29</v>
      </c>
      <c r="Q65" s="11" t="s">
        <v>158</v>
      </c>
      <c r="R65" s="15">
        <v>0.08</v>
      </c>
      <c r="S65" s="68" t="str">
        <f t="shared" si="0"/>
        <v>HBTL2509001704</v>
      </c>
      <c r="T65" s="70">
        <f t="shared" si="1"/>
        <v>45922</v>
      </c>
      <c r="U65" s="70">
        <v>45930</v>
      </c>
      <c r="V65" s="68" t="s">
        <v>305</v>
      </c>
      <c r="W65" s="68">
        <v>2661</v>
      </c>
      <c r="X65" s="68" t="str">
        <f>VLOOKUP(Q65,'Mã khách'!B:C,2,0)</f>
        <v>brg12801</v>
      </c>
      <c r="Y65" s="68" t="str">
        <f t="shared" si="2"/>
        <v>Hàng trả - Siêu thị BRG Đồ Sơn Hải Phòng</v>
      </c>
      <c r="Z65" s="68" t="s">
        <v>199</v>
      </c>
      <c r="AA65">
        <f t="shared" si="3"/>
        <v>1</v>
      </c>
      <c r="AB65" s="25">
        <f t="shared" si="4"/>
        <v>113113</v>
      </c>
      <c r="AC65">
        <f t="shared" si="5"/>
        <v>9049.0400000000009</v>
      </c>
      <c r="AD65">
        <f t="shared" si="6"/>
        <v>122162.04000000001</v>
      </c>
      <c r="AE65" t="str">
        <f t="shared" si="7"/>
        <v/>
      </c>
    </row>
    <row r="66" spans="1:31">
      <c r="A66" s="11" t="s">
        <v>159</v>
      </c>
      <c r="B66" s="11" t="s">
        <v>20</v>
      </c>
      <c r="C66" s="12">
        <v>45923</v>
      </c>
      <c r="D66" s="11" t="s">
        <v>21</v>
      </c>
      <c r="E66" s="11" t="s">
        <v>160</v>
      </c>
      <c r="F66" s="11" t="s">
        <v>161</v>
      </c>
      <c r="G66" s="11" t="s">
        <v>24</v>
      </c>
      <c r="H66" s="11" t="s">
        <v>25</v>
      </c>
      <c r="I66" s="11" t="s">
        <v>73</v>
      </c>
      <c r="J66" s="11" t="s">
        <v>74</v>
      </c>
      <c r="K66" s="13" t="s">
        <v>45</v>
      </c>
      <c r="L66" s="13">
        <v>-1</v>
      </c>
      <c r="M66" s="14">
        <v>62783</v>
      </c>
      <c r="N66" s="14">
        <v>-62783</v>
      </c>
      <c r="O66" s="14">
        <v>-5022.6400000000003</v>
      </c>
      <c r="P66" s="13" t="s">
        <v>29</v>
      </c>
      <c r="Q66" s="11" t="s">
        <v>162</v>
      </c>
      <c r="R66" s="15">
        <v>0.08</v>
      </c>
      <c r="S66" s="68" t="str">
        <f t="shared" si="0"/>
        <v>HBTL2509001891</v>
      </c>
      <c r="T66" s="70">
        <f t="shared" si="1"/>
        <v>45923</v>
      </c>
      <c r="U66" s="70">
        <v>45930</v>
      </c>
      <c r="V66" s="68" t="s">
        <v>305</v>
      </c>
      <c r="W66" s="68">
        <v>2661</v>
      </c>
      <c r="X66" s="68" t="str">
        <f>VLOOKUP(Q66,'Mã khách'!B:C,2,0)</f>
        <v>BRG01</v>
      </c>
      <c r="Y66" s="68" t="str">
        <f t="shared" si="2"/>
        <v>Hàng trả - Siêu thị intimex Nguyễn Văn Cừ</v>
      </c>
      <c r="Z66" s="68" t="s">
        <v>197</v>
      </c>
      <c r="AA66">
        <f t="shared" si="3"/>
        <v>1</v>
      </c>
      <c r="AB66" s="25">
        <f t="shared" si="4"/>
        <v>62783</v>
      </c>
      <c r="AC66">
        <f t="shared" si="5"/>
        <v>5022.6400000000003</v>
      </c>
      <c r="AD66">
        <f t="shared" si="6"/>
        <v>67805.64</v>
      </c>
      <c r="AE66" t="str">
        <f t="shared" si="7"/>
        <v/>
      </c>
    </row>
    <row r="67" spans="1:31">
      <c r="A67" s="11" t="s">
        <v>163</v>
      </c>
      <c r="B67" s="11" t="s">
        <v>20</v>
      </c>
      <c r="C67" s="12">
        <v>45923</v>
      </c>
      <c r="D67" s="11" t="s">
        <v>21</v>
      </c>
      <c r="E67" s="11" t="s">
        <v>111</v>
      </c>
      <c r="F67" s="11" t="s">
        <v>164</v>
      </c>
      <c r="G67" s="11" t="s">
        <v>24</v>
      </c>
      <c r="H67" s="11" t="s">
        <v>25</v>
      </c>
      <c r="I67" s="11" t="s">
        <v>26</v>
      </c>
      <c r="J67" s="11" t="s">
        <v>27</v>
      </c>
      <c r="K67" s="13" t="s">
        <v>28</v>
      </c>
      <c r="L67" s="13">
        <v>-1</v>
      </c>
      <c r="M67" s="14">
        <v>113113</v>
      </c>
      <c r="N67" s="14">
        <v>-113113</v>
      </c>
      <c r="O67" s="14">
        <v>-9049.0400000000009</v>
      </c>
      <c r="P67" s="13" t="s">
        <v>29</v>
      </c>
      <c r="Q67" s="11" t="s">
        <v>165</v>
      </c>
      <c r="R67" s="15">
        <v>0.08</v>
      </c>
      <c r="S67" s="68" t="str">
        <f t="shared" si="0"/>
        <v>HBTL2509000053</v>
      </c>
      <c r="T67" s="70">
        <f t="shared" si="1"/>
        <v>45923</v>
      </c>
      <c r="U67" s="70">
        <v>45930</v>
      </c>
      <c r="V67" s="68" t="s">
        <v>305</v>
      </c>
      <c r="W67" s="68">
        <v>2661</v>
      </c>
      <c r="X67" s="68" t="str">
        <f>VLOOKUP(Q67,'Mã khách'!B:C,2,0)</f>
        <v>brg11051</v>
      </c>
      <c r="Y67" s="68" t="str">
        <f t="shared" si="2"/>
        <v>Hàng trả - Siêu thị Fuji Trần Phú - Hà Đông</v>
      </c>
      <c r="Z67" s="68" t="s">
        <v>199</v>
      </c>
      <c r="AA67">
        <f t="shared" si="3"/>
        <v>1</v>
      </c>
      <c r="AB67" s="25">
        <f t="shared" si="4"/>
        <v>113113</v>
      </c>
      <c r="AC67">
        <f t="shared" si="5"/>
        <v>9049.0400000000009</v>
      </c>
      <c r="AD67">
        <f t="shared" si="6"/>
        <v>122162.04000000001</v>
      </c>
      <c r="AE67" t="str">
        <f t="shared" si="7"/>
        <v/>
      </c>
    </row>
    <row r="68" spans="1:31">
      <c r="A68" s="11" t="s">
        <v>166</v>
      </c>
      <c r="B68" s="11" t="s">
        <v>20</v>
      </c>
      <c r="C68" s="12">
        <v>45923</v>
      </c>
      <c r="D68" s="11" t="s">
        <v>21</v>
      </c>
      <c r="E68" s="11" t="s">
        <v>167</v>
      </c>
      <c r="F68" s="11" t="s">
        <v>168</v>
      </c>
      <c r="G68" s="11" t="s">
        <v>24</v>
      </c>
      <c r="H68" s="11" t="s">
        <v>25</v>
      </c>
      <c r="I68" s="11" t="s">
        <v>43</v>
      </c>
      <c r="J68" s="11" t="s">
        <v>44</v>
      </c>
      <c r="K68" s="13" t="s">
        <v>45</v>
      </c>
      <c r="L68" s="13">
        <v>-3</v>
      </c>
      <c r="M68" s="14">
        <v>105505</v>
      </c>
      <c r="N68" s="14">
        <v>-316515</v>
      </c>
      <c r="O68" s="14">
        <v>-25321.200000000001</v>
      </c>
      <c r="P68" s="13" t="s">
        <v>29</v>
      </c>
      <c r="Q68" s="11" t="s">
        <v>169</v>
      </c>
      <c r="R68" s="15">
        <v>0.08</v>
      </c>
      <c r="S68" s="68" t="str">
        <f t="shared" si="0"/>
        <v>HBTL2509001876</v>
      </c>
      <c r="T68" s="70">
        <f t="shared" si="1"/>
        <v>45923</v>
      </c>
      <c r="U68" s="70">
        <v>45930</v>
      </c>
      <c r="V68" s="68" t="s">
        <v>305</v>
      </c>
      <c r="W68" s="68">
        <v>2661</v>
      </c>
      <c r="X68" s="68" t="str">
        <f>VLOOKUP(Q68,'Mã khách'!B:C,2,0)</f>
        <v>brg10141</v>
      </c>
      <c r="Y68" s="68" t="str">
        <f t="shared" si="2"/>
        <v>Hàng trả - Siêu thị intimex Như Quỳnh</v>
      </c>
      <c r="Z68" s="68" t="s">
        <v>205</v>
      </c>
      <c r="AA68">
        <f t="shared" si="3"/>
        <v>3</v>
      </c>
      <c r="AB68" s="25">
        <f t="shared" si="4"/>
        <v>105505</v>
      </c>
      <c r="AC68">
        <f t="shared" si="5"/>
        <v>25321.200000000001</v>
      </c>
      <c r="AD68">
        <f t="shared" si="6"/>
        <v>341836.2</v>
      </c>
      <c r="AE68" t="str">
        <f t="shared" si="7"/>
        <v/>
      </c>
    </row>
    <row r="69" spans="1:31">
      <c r="A69" s="11" t="s">
        <v>163</v>
      </c>
      <c r="B69" s="11" t="s">
        <v>20</v>
      </c>
      <c r="C69" s="12">
        <v>45923</v>
      </c>
      <c r="D69" s="11" t="s">
        <v>21</v>
      </c>
      <c r="E69" s="11" t="s">
        <v>111</v>
      </c>
      <c r="F69" s="11" t="s">
        <v>164</v>
      </c>
      <c r="G69" s="11" t="s">
        <v>24</v>
      </c>
      <c r="H69" s="11" t="s">
        <v>25</v>
      </c>
      <c r="I69" s="11" t="s">
        <v>35</v>
      </c>
      <c r="J69" s="11" t="s">
        <v>36</v>
      </c>
      <c r="K69" s="13" t="s">
        <v>28</v>
      </c>
      <c r="L69" s="13">
        <v>-1</v>
      </c>
      <c r="M69" s="14">
        <v>106026</v>
      </c>
      <c r="N69" s="14">
        <v>-106026</v>
      </c>
      <c r="O69" s="14">
        <v>-8482.08</v>
      </c>
      <c r="P69" s="13" t="s">
        <v>29</v>
      </c>
      <c r="Q69" s="11" t="s">
        <v>165</v>
      </c>
      <c r="R69" s="15">
        <v>0.08</v>
      </c>
      <c r="S69" s="68" t="str">
        <f t="shared" ref="S69:S71" si="8">"HBTL"&amp;RIGHT(A69,10)</f>
        <v>HBTL2509000053</v>
      </c>
      <c r="T69" s="70">
        <f t="shared" ref="T69:T71" si="9">C69</f>
        <v>45923</v>
      </c>
      <c r="U69" s="70">
        <v>45930</v>
      </c>
      <c r="V69" s="68" t="s">
        <v>305</v>
      </c>
      <c r="W69" s="68">
        <v>2661</v>
      </c>
      <c r="X69" s="68" t="str">
        <f>VLOOKUP(Q69,'Mã khách'!B:C,2,0)</f>
        <v>brg11051</v>
      </c>
      <c r="Y69" s="68" t="str">
        <f t="shared" ref="Y69:Y71" si="10">"Hàng trả - "&amp;Q69</f>
        <v>Hàng trả - Siêu thị Fuji Trần Phú - Hà Đông</v>
      </c>
      <c r="Z69" s="68" t="s">
        <v>229</v>
      </c>
      <c r="AA69">
        <f t="shared" ref="AA69:AA71" si="11">-L69</f>
        <v>1</v>
      </c>
      <c r="AB69" s="25">
        <f t="shared" ref="AB69:AB71" si="12">M69</f>
        <v>106026</v>
      </c>
      <c r="AC69">
        <f t="shared" ref="AC69:AC71" si="13">(AA69*AB69)*8%</f>
        <v>8482.08</v>
      </c>
      <c r="AD69">
        <f t="shared" ref="AD69:AD71" si="14">(AA69*AB69)+AC69</f>
        <v>114508.08</v>
      </c>
      <c r="AE69" t="str">
        <f t="shared" ref="AE69:AE71" si="15">IF(AC69=-O69,"",1)</f>
        <v/>
      </c>
    </row>
    <row r="70" spans="1:31">
      <c r="A70" s="11" t="s">
        <v>170</v>
      </c>
      <c r="B70" s="11" t="s">
        <v>20</v>
      </c>
      <c r="C70" s="12">
        <v>45925</v>
      </c>
      <c r="D70" s="11" t="s">
        <v>21</v>
      </c>
      <c r="E70" s="11" t="s">
        <v>171</v>
      </c>
      <c r="F70" s="11" t="s">
        <v>172</v>
      </c>
      <c r="G70" s="11" t="s">
        <v>24</v>
      </c>
      <c r="H70" s="11" t="s">
        <v>25</v>
      </c>
      <c r="I70" s="11" t="s">
        <v>73</v>
      </c>
      <c r="J70" s="11" t="s">
        <v>74</v>
      </c>
      <c r="K70" s="13" t="s">
        <v>45</v>
      </c>
      <c r="L70" s="13">
        <v>-1</v>
      </c>
      <c r="M70" s="14">
        <v>62783</v>
      </c>
      <c r="N70" s="14">
        <v>-62783</v>
      </c>
      <c r="O70" s="14">
        <v>-5022.6400000000003</v>
      </c>
      <c r="P70" s="13" t="s">
        <v>29</v>
      </c>
      <c r="Q70" s="11" t="s">
        <v>173</v>
      </c>
      <c r="R70" s="15">
        <v>0.08</v>
      </c>
      <c r="S70" s="68" t="str">
        <f t="shared" si="8"/>
        <v>HBTL2509002054</v>
      </c>
      <c r="T70" s="70">
        <f t="shared" si="9"/>
        <v>45925</v>
      </c>
      <c r="U70" s="70">
        <v>45930</v>
      </c>
      <c r="V70" s="68" t="s">
        <v>305</v>
      </c>
      <c r="W70" s="68">
        <v>2661</v>
      </c>
      <c r="X70" s="68" t="str">
        <f>VLOOKUP(Q70,'Mã khách'!B:C,2,0)</f>
        <v>brg11171</v>
      </c>
      <c r="Y70" s="68" t="str">
        <f t="shared" si="10"/>
        <v>Hàng trả - Siêu thị Fuji Lạc Long Quân</v>
      </c>
      <c r="Z70" s="68" t="s">
        <v>197</v>
      </c>
      <c r="AA70">
        <f t="shared" si="11"/>
        <v>1</v>
      </c>
      <c r="AB70" s="25">
        <f t="shared" si="12"/>
        <v>62783</v>
      </c>
      <c r="AC70">
        <f t="shared" si="13"/>
        <v>5022.6400000000003</v>
      </c>
      <c r="AD70">
        <f t="shared" si="14"/>
        <v>67805.64</v>
      </c>
      <c r="AE70" t="str">
        <f t="shared" si="15"/>
        <v/>
      </c>
    </row>
    <row r="71" spans="1:31">
      <c r="A71" s="11" t="s">
        <v>174</v>
      </c>
      <c r="B71" s="11" t="s">
        <v>20</v>
      </c>
      <c r="C71" s="12">
        <v>45925</v>
      </c>
      <c r="D71" s="11" t="s">
        <v>21</v>
      </c>
      <c r="E71" s="11" t="s">
        <v>175</v>
      </c>
      <c r="F71" s="11" t="s">
        <v>176</v>
      </c>
      <c r="G71" s="11" t="s">
        <v>24</v>
      </c>
      <c r="H71" s="11" t="s">
        <v>25</v>
      </c>
      <c r="I71" s="11" t="s">
        <v>35</v>
      </c>
      <c r="J71" s="11" t="s">
        <v>36</v>
      </c>
      <c r="K71" s="13" t="s">
        <v>28</v>
      </c>
      <c r="L71" s="13">
        <v>-2</v>
      </c>
      <c r="M71" s="14">
        <v>106026</v>
      </c>
      <c r="N71" s="14">
        <v>-212052</v>
      </c>
      <c r="O71" s="14">
        <v>-16964.16</v>
      </c>
      <c r="P71" s="13" t="s">
        <v>29</v>
      </c>
      <c r="Q71" s="11" t="s">
        <v>177</v>
      </c>
      <c r="R71" s="15">
        <v>0.08</v>
      </c>
      <c r="S71" s="68" t="str">
        <f t="shared" si="8"/>
        <v>HBTL2509002017</v>
      </c>
      <c r="T71" s="70">
        <f t="shared" si="9"/>
        <v>45925</v>
      </c>
      <c r="U71" s="70">
        <v>45930</v>
      </c>
      <c r="V71" s="68" t="s">
        <v>305</v>
      </c>
      <c r="W71" s="68">
        <v>2661</v>
      </c>
      <c r="X71" s="68" t="str">
        <f>VLOOKUP(Q71,'Mã khách'!B:C,2,0)</f>
        <v>brg11011</v>
      </c>
      <c r="Y71" s="68" t="str">
        <f t="shared" si="10"/>
        <v>Hàng trả - Siêu thị fujiMart 142 Lê Duẩn</v>
      </c>
      <c r="Z71" s="68" t="s">
        <v>229</v>
      </c>
      <c r="AA71">
        <f t="shared" si="11"/>
        <v>2</v>
      </c>
      <c r="AB71" s="25">
        <f t="shared" si="12"/>
        <v>106026</v>
      </c>
      <c r="AC71">
        <f t="shared" si="13"/>
        <v>16964.16</v>
      </c>
      <c r="AD71">
        <f t="shared" si="14"/>
        <v>229016.16</v>
      </c>
      <c r="AE71" t="str">
        <f t="shared" si="15"/>
        <v/>
      </c>
    </row>
    <row r="72" spans="1:31" ht="15">
      <c r="O72" s="25">
        <f>SUM(O4:O71)</f>
        <v>-767826.48000000033</v>
      </c>
      <c r="AC72">
        <f>SUM(AC4:AC71)</f>
        <v>767826.48000000033</v>
      </c>
      <c r="AD72" s="71">
        <f>SUM(AD4:AD71)</f>
        <v>10365657.480000002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activeCell="B35" sqref="B35"/>
    </sheetView>
  </sheetViews>
  <sheetFormatPr defaultRowHeight="14.25"/>
  <cols>
    <col min="1" max="1" width="35.375" bestFit="1" customWidth="1"/>
    <col min="2" max="2" width="13.375" customWidth="1"/>
    <col min="3" max="3" width="13.25" customWidth="1"/>
    <col min="5" max="5" width="25.75" customWidth="1"/>
    <col min="6" max="6" width="21.875" customWidth="1"/>
  </cols>
  <sheetData>
    <row r="1" spans="1:3">
      <c r="A1" t="s">
        <v>442</v>
      </c>
      <c r="B1" t="s">
        <v>443</v>
      </c>
      <c r="C1" t="s">
        <v>444</v>
      </c>
    </row>
    <row r="2" spans="1:3">
      <c r="A2" s="63" t="s">
        <v>162</v>
      </c>
      <c r="B2" t="s">
        <v>402</v>
      </c>
      <c r="C2" t="s">
        <v>306</v>
      </c>
    </row>
    <row r="3" spans="1:3">
      <c r="A3" s="11" t="s">
        <v>162</v>
      </c>
      <c r="B3" t="s">
        <v>402</v>
      </c>
      <c r="C3" t="s">
        <v>306</v>
      </c>
    </row>
    <row r="4" spans="1:3">
      <c r="A4" s="11" t="s">
        <v>370</v>
      </c>
      <c r="B4" t="s">
        <v>403</v>
      </c>
      <c r="C4" t="s">
        <v>369</v>
      </c>
    </row>
    <row r="5" spans="1:3">
      <c r="A5" s="11" t="s">
        <v>79</v>
      </c>
      <c r="B5" t="s">
        <v>404</v>
      </c>
      <c r="C5" t="s">
        <v>381</v>
      </c>
    </row>
    <row r="6" spans="1:3">
      <c r="A6" s="63" t="s">
        <v>169</v>
      </c>
      <c r="B6" t="s">
        <v>405</v>
      </c>
      <c r="C6" t="s">
        <v>328</v>
      </c>
    </row>
    <row r="7" spans="1:3">
      <c r="A7" s="11" t="s">
        <v>177</v>
      </c>
      <c r="B7" t="s">
        <v>406</v>
      </c>
      <c r="C7" t="s">
        <v>361</v>
      </c>
    </row>
    <row r="8" spans="1:3">
      <c r="A8" s="11" t="s">
        <v>401</v>
      </c>
      <c r="B8" t="s">
        <v>407</v>
      </c>
      <c r="C8" s="26" t="s">
        <v>373</v>
      </c>
    </row>
    <row r="9" spans="1:3">
      <c r="A9" s="11" t="s">
        <v>173</v>
      </c>
      <c r="B9" t="s">
        <v>408</v>
      </c>
      <c r="C9" t="s">
        <v>323</v>
      </c>
    </row>
    <row r="10" spans="1:3">
      <c r="A10" s="11" t="s">
        <v>96</v>
      </c>
      <c r="B10" t="s">
        <v>409</v>
      </c>
      <c r="C10" t="s">
        <v>339</v>
      </c>
    </row>
    <row r="11" spans="1:3">
      <c r="A11" s="11" t="s">
        <v>364</v>
      </c>
      <c r="B11" t="s">
        <v>410</v>
      </c>
      <c r="C11" t="s">
        <v>363</v>
      </c>
    </row>
    <row r="12" spans="1:3">
      <c r="A12" s="11" t="s">
        <v>88</v>
      </c>
      <c r="B12" t="s">
        <v>411</v>
      </c>
      <c r="C12" t="s">
        <v>318</v>
      </c>
    </row>
    <row r="13" spans="1:3">
      <c r="A13" s="11" t="s">
        <v>396</v>
      </c>
      <c r="B13" t="s">
        <v>412</v>
      </c>
      <c r="C13" s="26" t="s">
        <v>386</v>
      </c>
    </row>
    <row r="14" spans="1:3">
      <c r="A14" s="11" t="s">
        <v>117</v>
      </c>
      <c r="B14" t="s">
        <v>413</v>
      </c>
      <c r="C14" t="s">
        <v>323</v>
      </c>
    </row>
    <row r="15" spans="1:3">
      <c r="A15" s="11" t="s">
        <v>30</v>
      </c>
      <c r="B15" t="s">
        <v>414</v>
      </c>
      <c r="C15" t="s">
        <v>390</v>
      </c>
    </row>
    <row r="16" spans="1:3">
      <c r="A16" s="11" t="s">
        <v>398</v>
      </c>
      <c r="B16" t="s">
        <v>415</v>
      </c>
      <c r="C16" s="26" t="s">
        <v>337</v>
      </c>
    </row>
    <row r="17" spans="1:3">
      <c r="A17" s="63" t="s">
        <v>39</v>
      </c>
      <c r="B17" t="s">
        <v>416</v>
      </c>
      <c r="C17" t="s">
        <v>335</v>
      </c>
    </row>
    <row r="18" spans="1:3">
      <c r="A18" s="11" t="s">
        <v>100</v>
      </c>
      <c r="B18" t="s">
        <v>417</v>
      </c>
      <c r="C18" t="s">
        <v>341</v>
      </c>
    </row>
    <row r="19" spans="1:3">
      <c r="A19" s="11" t="s">
        <v>34</v>
      </c>
      <c r="B19" t="s">
        <v>418</v>
      </c>
      <c r="C19" t="s">
        <v>343</v>
      </c>
    </row>
    <row r="20" spans="1:3">
      <c r="A20" s="11" t="s">
        <v>394</v>
      </c>
      <c r="B20" t="s">
        <v>419</v>
      </c>
      <c r="C20" s="26" t="s">
        <v>355</v>
      </c>
    </row>
    <row r="21" spans="1:3">
      <c r="A21" s="11" t="s">
        <v>155</v>
      </c>
      <c r="B21" t="s">
        <v>420</v>
      </c>
      <c r="C21" t="s">
        <v>384</v>
      </c>
    </row>
    <row r="22" spans="1:3">
      <c r="A22" s="11" t="s">
        <v>59</v>
      </c>
      <c r="B22" t="s">
        <v>421</v>
      </c>
      <c r="C22" t="s">
        <v>330</v>
      </c>
    </row>
    <row r="23" spans="1:3">
      <c r="A23" s="11" t="s">
        <v>75</v>
      </c>
      <c r="B23" t="s">
        <v>422</v>
      </c>
      <c r="C23" t="s">
        <v>350</v>
      </c>
    </row>
    <row r="24" spans="1:3">
      <c r="A24" s="11" t="s">
        <v>145</v>
      </c>
      <c r="B24" t="s">
        <v>423</v>
      </c>
      <c r="C24" t="s">
        <v>353</v>
      </c>
    </row>
    <row r="25" spans="1:3">
      <c r="A25" s="11" t="s">
        <v>395</v>
      </c>
      <c r="B25" t="s">
        <v>424</v>
      </c>
      <c r="C25" s="62" t="s">
        <v>306</v>
      </c>
    </row>
    <row r="26" spans="1:3">
      <c r="A26" s="64" t="s">
        <v>400</v>
      </c>
      <c r="B26" t="s">
        <v>425</v>
      </c>
      <c r="C26" s="26" t="s">
        <v>345</v>
      </c>
    </row>
    <row r="27" spans="1:3">
      <c r="A27" s="11" t="s">
        <v>149</v>
      </c>
      <c r="B27" t="s">
        <v>426</v>
      </c>
      <c r="C27" t="s">
        <v>306</v>
      </c>
    </row>
    <row r="28" spans="1:3">
      <c r="A28" s="11" t="s">
        <v>53</v>
      </c>
      <c r="B28" t="s">
        <v>427</v>
      </c>
      <c r="C28" t="s">
        <v>382</v>
      </c>
    </row>
    <row r="29" spans="1:3">
      <c r="A29" s="11" t="s">
        <v>109</v>
      </c>
      <c r="B29" t="s">
        <v>428</v>
      </c>
      <c r="C29" t="s">
        <v>327</v>
      </c>
    </row>
    <row r="30" spans="1:3">
      <c r="A30" s="11" t="s">
        <v>92</v>
      </c>
      <c r="B30" t="s">
        <v>429</v>
      </c>
      <c r="C30" t="s">
        <v>306</v>
      </c>
    </row>
    <row r="31" spans="1:3">
      <c r="A31" s="11" t="s">
        <v>397</v>
      </c>
      <c r="B31" t="s">
        <v>430</v>
      </c>
      <c r="C31" s="26" t="s">
        <v>351</v>
      </c>
    </row>
    <row r="32" spans="1:3">
      <c r="A32" s="63" t="s">
        <v>46</v>
      </c>
      <c r="B32" t="s">
        <v>431</v>
      </c>
      <c r="C32" t="s">
        <v>321</v>
      </c>
    </row>
    <row r="33" spans="1:3">
      <c r="A33" s="63" t="s">
        <v>399</v>
      </c>
      <c r="B33" t="s">
        <v>432</v>
      </c>
      <c r="C33" s="62" t="s">
        <v>306</v>
      </c>
    </row>
    <row r="34" spans="1:3">
      <c r="A34" s="11" t="s">
        <v>49</v>
      </c>
      <c r="B34" t="s">
        <v>433</v>
      </c>
      <c r="C34" t="s">
        <v>332</v>
      </c>
    </row>
    <row r="35" spans="1:3">
      <c r="A35" s="63" t="s">
        <v>129</v>
      </c>
      <c r="B35" t="s">
        <v>434</v>
      </c>
      <c r="C35" t="s">
        <v>317</v>
      </c>
    </row>
    <row r="36" spans="1:3">
      <c r="A36" s="11" t="s">
        <v>368</v>
      </c>
      <c r="B36" t="s">
        <v>435</v>
      </c>
      <c r="C36" t="s">
        <v>367</v>
      </c>
    </row>
    <row r="37" spans="1:3">
      <c r="A37" s="63" t="s">
        <v>103</v>
      </c>
      <c r="B37" t="s">
        <v>436</v>
      </c>
      <c r="C37" t="s">
        <v>306</v>
      </c>
    </row>
    <row r="38" spans="1:3">
      <c r="A38" s="11" t="s">
        <v>158</v>
      </c>
      <c r="B38" t="s">
        <v>437</v>
      </c>
      <c r="C38" t="s">
        <v>359</v>
      </c>
    </row>
    <row r="39" spans="1:3">
      <c r="A39" s="11" t="s">
        <v>69</v>
      </c>
      <c r="B39" t="s">
        <v>438</v>
      </c>
      <c r="C39" t="s">
        <v>320</v>
      </c>
    </row>
    <row r="40" spans="1:3">
      <c r="A40" s="11" t="s">
        <v>65</v>
      </c>
      <c r="B40" t="s">
        <v>439</v>
      </c>
      <c r="C40" t="s">
        <v>377</v>
      </c>
    </row>
    <row r="41" spans="1:3">
      <c r="A41" s="11" t="s">
        <v>135</v>
      </c>
      <c r="B41" t="s">
        <v>440</v>
      </c>
      <c r="C41" t="s">
        <v>331</v>
      </c>
    </row>
    <row r="42" spans="1:3">
      <c r="A42" s="63" t="s">
        <v>138</v>
      </c>
      <c r="B42" t="s">
        <v>441</v>
      </c>
      <c r="C42" t="s">
        <v>347</v>
      </c>
    </row>
    <row r="43" spans="1:3">
      <c r="A43" s="26" t="s">
        <v>334</v>
      </c>
      <c r="B43" s="65" t="s">
        <v>445</v>
      </c>
      <c r="C43" s="26" t="s">
        <v>333</v>
      </c>
    </row>
    <row r="44" spans="1:3">
      <c r="A44" s="11" t="s">
        <v>165</v>
      </c>
      <c r="B44" s="65" t="s">
        <v>446</v>
      </c>
      <c r="C44" s="26" t="s">
        <v>388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5"/>
  <sheetViews>
    <sheetView workbookViewId="0">
      <selection sqref="A1:XFD1048576"/>
    </sheetView>
  </sheetViews>
  <sheetFormatPr defaultRowHeight="14.25"/>
  <cols>
    <col min="1" max="1" width="12.875" bestFit="1" customWidth="1"/>
    <col min="2" max="2" width="34.75" bestFit="1" customWidth="1"/>
    <col min="3" max="3" width="11.25" style="29" bestFit="1" customWidth="1"/>
    <col min="4" max="4" width="13.375" style="30" customWidth="1"/>
    <col min="5" max="7" width="13.375" style="29" customWidth="1"/>
  </cols>
  <sheetData>
    <row r="1" spans="1:8" s="20" customFormat="1" ht="42.75">
      <c r="A1" s="16" t="s">
        <v>178</v>
      </c>
      <c r="B1" s="16" t="s">
        <v>11</v>
      </c>
      <c r="C1" s="17" t="s">
        <v>179</v>
      </c>
      <c r="D1" s="18" t="s">
        <v>180</v>
      </c>
      <c r="E1" s="17" t="s">
        <v>181</v>
      </c>
      <c r="F1" s="17" t="s">
        <v>182</v>
      </c>
      <c r="G1" s="19">
        <v>0.12</v>
      </c>
    </row>
    <row r="2" spans="1:8" ht="15">
      <c r="A2" s="21" t="s">
        <v>183</v>
      </c>
      <c r="B2" s="22" t="s">
        <v>184</v>
      </c>
      <c r="C2" s="23">
        <v>87787</v>
      </c>
      <c r="D2" s="24">
        <f>C2-(C2*5%)</f>
        <v>83397.649999999994</v>
      </c>
      <c r="E2" s="23">
        <f>C2*0.91</f>
        <v>79886.17</v>
      </c>
      <c r="F2" s="23"/>
      <c r="G2" s="23">
        <f t="shared" ref="G2:G4" si="0">F2*0.88</f>
        <v>0</v>
      </c>
      <c r="H2" s="25"/>
    </row>
    <row r="3" spans="1:8" ht="15">
      <c r="A3" s="21" t="s">
        <v>185</v>
      </c>
      <c r="B3" s="22" t="s">
        <v>186</v>
      </c>
      <c r="C3" s="23">
        <v>130922</v>
      </c>
      <c r="D3" s="24">
        <f t="shared" ref="D3:D39" si="1">C3-(C3*5%)</f>
        <v>124375.9</v>
      </c>
      <c r="E3" s="23">
        <f t="shared" ref="E3:E27" si="2">C3*0.91</f>
        <v>119139.02</v>
      </c>
      <c r="F3" s="23"/>
      <c r="G3" s="23">
        <f t="shared" si="0"/>
        <v>0</v>
      </c>
      <c r="H3" s="25"/>
    </row>
    <row r="4" spans="1:8" ht="15">
      <c r="A4" s="21" t="s">
        <v>187</v>
      </c>
      <c r="B4" s="22" t="s">
        <v>188</v>
      </c>
      <c r="C4" s="23">
        <v>215677</v>
      </c>
      <c r="D4" s="24">
        <f t="shared" si="1"/>
        <v>204893.15</v>
      </c>
      <c r="E4" s="23">
        <f t="shared" si="2"/>
        <v>196266.07</v>
      </c>
      <c r="F4" s="23"/>
      <c r="G4" s="23">
        <f t="shared" si="0"/>
        <v>0</v>
      </c>
      <c r="H4" s="25"/>
    </row>
    <row r="5" spans="1:8" ht="15">
      <c r="A5" s="21" t="s">
        <v>189</v>
      </c>
      <c r="B5" s="22" t="s">
        <v>190</v>
      </c>
      <c r="C5" s="23">
        <v>106050</v>
      </c>
      <c r="D5" s="24">
        <f t="shared" si="1"/>
        <v>100747.5</v>
      </c>
      <c r="E5" s="23">
        <f t="shared" si="2"/>
        <v>96505.5</v>
      </c>
      <c r="F5" s="23">
        <v>74478</v>
      </c>
      <c r="G5" s="23">
        <f>F5*0.88</f>
        <v>65540.639999999999</v>
      </c>
      <c r="H5" s="25"/>
    </row>
    <row r="6" spans="1:8" ht="15">
      <c r="A6" s="21" t="s">
        <v>191</v>
      </c>
      <c r="B6" s="22" t="s">
        <v>192</v>
      </c>
      <c r="C6" s="23">
        <v>74250</v>
      </c>
      <c r="D6" s="24">
        <f t="shared" si="1"/>
        <v>70537.5</v>
      </c>
      <c r="E6" s="23">
        <f t="shared" si="2"/>
        <v>67567.5</v>
      </c>
      <c r="F6" s="23">
        <v>45000</v>
      </c>
      <c r="G6" s="23">
        <f t="shared" ref="G6:G39" si="3">F6*0.88</f>
        <v>39600</v>
      </c>
      <c r="H6" s="25"/>
    </row>
    <row r="7" spans="1:8" ht="15">
      <c r="A7" s="21" t="s">
        <v>193</v>
      </c>
      <c r="B7" s="22" t="s">
        <v>194</v>
      </c>
      <c r="C7" s="23">
        <v>70950</v>
      </c>
      <c r="D7" s="24">
        <f t="shared" si="1"/>
        <v>67402.5</v>
      </c>
      <c r="E7" s="23">
        <f t="shared" si="2"/>
        <v>64564.5</v>
      </c>
      <c r="F7" s="23">
        <v>43000</v>
      </c>
      <c r="G7" s="23">
        <f t="shared" si="3"/>
        <v>37840</v>
      </c>
      <c r="H7" s="25"/>
    </row>
    <row r="8" spans="1:8" ht="15">
      <c r="A8" s="21" t="s">
        <v>195</v>
      </c>
      <c r="B8" s="22" t="s">
        <v>196</v>
      </c>
      <c r="C8" s="23">
        <v>24549</v>
      </c>
      <c r="D8" s="24">
        <f t="shared" si="1"/>
        <v>23321.55</v>
      </c>
      <c r="E8" s="23">
        <f t="shared" si="2"/>
        <v>22339.59</v>
      </c>
      <c r="F8" s="23">
        <v>17187</v>
      </c>
      <c r="G8" s="23">
        <f t="shared" si="3"/>
        <v>15124.56</v>
      </c>
      <c r="H8" s="25"/>
    </row>
    <row r="9" spans="1:8" ht="15">
      <c r="A9" s="21" t="s">
        <v>197</v>
      </c>
      <c r="B9" s="22" t="s">
        <v>198</v>
      </c>
      <c r="C9" s="23">
        <v>73431</v>
      </c>
      <c r="D9" s="24">
        <f t="shared" si="1"/>
        <v>69759.45</v>
      </c>
      <c r="E9" s="23">
        <f t="shared" si="2"/>
        <v>66822.210000000006</v>
      </c>
      <c r="F9" s="23">
        <v>51561</v>
      </c>
      <c r="G9" s="23">
        <f t="shared" si="3"/>
        <v>45373.68</v>
      </c>
      <c r="H9" s="25"/>
    </row>
    <row r="10" spans="1:8" ht="15">
      <c r="A10" s="21" t="s">
        <v>199</v>
      </c>
      <c r="B10" s="22" t="s">
        <v>200</v>
      </c>
      <c r="C10" s="23">
        <v>119066</v>
      </c>
      <c r="D10" s="24">
        <f t="shared" si="1"/>
        <v>113112.7</v>
      </c>
      <c r="E10" s="23">
        <f t="shared" si="2"/>
        <v>108350.06</v>
      </c>
      <c r="F10" s="23">
        <v>81803</v>
      </c>
      <c r="G10" s="23">
        <f t="shared" si="3"/>
        <v>71986.64</v>
      </c>
      <c r="H10" s="25"/>
    </row>
    <row r="11" spans="1:8" ht="15">
      <c r="A11" s="21" t="s">
        <v>201</v>
      </c>
      <c r="B11" s="22" t="s">
        <v>202</v>
      </c>
      <c r="C11" s="23">
        <v>110250</v>
      </c>
      <c r="D11" s="24">
        <f t="shared" si="1"/>
        <v>104737.5</v>
      </c>
      <c r="E11" s="23">
        <f t="shared" si="2"/>
        <v>100327.5</v>
      </c>
      <c r="F11" s="23">
        <v>71375</v>
      </c>
      <c r="G11" s="23">
        <f t="shared" si="3"/>
        <v>62810</v>
      </c>
      <c r="H11" s="25"/>
    </row>
    <row r="12" spans="1:8" ht="15">
      <c r="A12" s="21" t="s">
        <v>203</v>
      </c>
      <c r="B12" s="22" t="s">
        <v>204</v>
      </c>
      <c r="C12" s="23">
        <v>212400</v>
      </c>
      <c r="D12" s="24">
        <f t="shared" si="1"/>
        <v>201780</v>
      </c>
      <c r="E12" s="23">
        <f t="shared" si="2"/>
        <v>193284</v>
      </c>
      <c r="F12" s="23"/>
      <c r="G12" s="23">
        <f t="shared" si="3"/>
        <v>0</v>
      </c>
      <c r="H12" s="25"/>
    </row>
    <row r="13" spans="1:8" ht="15">
      <c r="A13" s="21" t="s">
        <v>205</v>
      </c>
      <c r="B13" s="22" t="s">
        <v>206</v>
      </c>
      <c r="C13" s="23">
        <v>111058</v>
      </c>
      <c r="D13" s="24">
        <f t="shared" si="1"/>
        <v>105505.1</v>
      </c>
      <c r="E13" s="23">
        <f t="shared" si="2"/>
        <v>101062.78</v>
      </c>
      <c r="F13" s="23">
        <v>69375</v>
      </c>
      <c r="G13" s="23">
        <f t="shared" si="3"/>
        <v>61050</v>
      </c>
      <c r="H13" s="25"/>
    </row>
    <row r="14" spans="1:8" ht="15">
      <c r="A14" s="21" t="s">
        <v>207</v>
      </c>
      <c r="B14" s="22" t="s">
        <v>208</v>
      </c>
      <c r="C14" s="23">
        <v>70000</v>
      </c>
      <c r="D14" s="24">
        <f t="shared" si="1"/>
        <v>66500</v>
      </c>
      <c r="E14" s="23">
        <f t="shared" si="2"/>
        <v>63700</v>
      </c>
      <c r="F14" s="23">
        <v>37620</v>
      </c>
      <c r="G14" s="23">
        <f t="shared" si="3"/>
        <v>33105.599999999999</v>
      </c>
      <c r="H14" s="25"/>
    </row>
    <row r="15" spans="1:8" ht="15">
      <c r="A15" s="21" t="s">
        <v>209</v>
      </c>
      <c r="B15" s="22" t="s">
        <v>210</v>
      </c>
      <c r="C15" s="23">
        <v>94013</v>
      </c>
      <c r="D15" s="24">
        <f t="shared" si="1"/>
        <v>89312.35</v>
      </c>
      <c r="E15" s="23">
        <f t="shared" si="2"/>
        <v>85551.83</v>
      </c>
      <c r="F15" s="23">
        <v>63750</v>
      </c>
      <c r="G15" s="23">
        <f t="shared" si="3"/>
        <v>56100</v>
      </c>
      <c r="H15" s="25"/>
    </row>
    <row r="16" spans="1:8" ht="15">
      <c r="A16" s="21" t="s">
        <v>211</v>
      </c>
      <c r="B16" s="22" t="s">
        <v>212</v>
      </c>
      <c r="C16" s="23">
        <v>59400</v>
      </c>
      <c r="D16" s="24">
        <f t="shared" si="1"/>
        <v>56430</v>
      </c>
      <c r="E16" s="23">
        <f t="shared" si="2"/>
        <v>54054</v>
      </c>
      <c r="F16" s="23">
        <v>35470</v>
      </c>
      <c r="G16" s="23">
        <f t="shared" si="3"/>
        <v>31213.599999999999</v>
      </c>
      <c r="H16" s="25"/>
    </row>
    <row r="17" spans="1:8" ht="15">
      <c r="A17" s="21" t="s">
        <v>213</v>
      </c>
      <c r="B17" s="22" t="s">
        <v>214</v>
      </c>
      <c r="C17" s="23">
        <v>50400</v>
      </c>
      <c r="D17" s="24">
        <f t="shared" si="1"/>
        <v>47880</v>
      </c>
      <c r="E17" s="23">
        <f t="shared" si="2"/>
        <v>45864</v>
      </c>
      <c r="F17" s="23">
        <v>34400</v>
      </c>
      <c r="G17" s="23">
        <f t="shared" si="3"/>
        <v>30272</v>
      </c>
      <c r="H17" s="25"/>
    </row>
    <row r="18" spans="1:8" ht="15">
      <c r="A18" s="21" t="s">
        <v>215</v>
      </c>
      <c r="B18" s="22" t="s">
        <v>216</v>
      </c>
      <c r="C18" s="23">
        <v>9200</v>
      </c>
      <c r="D18" s="24">
        <f t="shared" si="1"/>
        <v>8740</v>
      </c>
      <c r="E18" s="23">
        <f t="shared" si="2"/>
        <v>8372</v>
      </c>
      <c r="F18" s="23">
        <v>6200</v>
      </c>
      <c r="G18" s="23">
        <f t="shared" si="3"/>
        <v>5456</v>
      </c>
      <c r="H18" s="25"/>
    </row>
    <row r="19" spans="1:8" ht="15">
      <c r="A19" s="21" t="s">
        <v>217</v>
      </c>
      <c r="B19" s="22" t="s">
        <v>218</v>
      </c>
      <c r="C19" s="23">
        <v>50183</v>
      </c>
      <c r="D19" s="24">
        <f t="shared" si="1"/>
        <v>47673.85</v>
      </c>
      <c r="E19" s="23">
        <f t="shared" si="2"/>
        <v>45666.53</v>
      </c>
      <c r="F19" s="23">
        <v>35207</v>
      </c>
      <c r="G19" s="23">
        <f t="shared" si="3"/>
        <v>30982.16</v>
      </c>
      <c r="H19" s="25"/>
    </row>
    <row r="20" spans="1:8" ht="15">
      <c r="A20" s="21" t="s">
        <v>219</v>
      </c>
      <c r="B20" s="22" t="s">
        <v>220</v>
      </c>
      <c r="C20" s="23">
        <v>101989</v>
      </c>
      <c r="D20" s="24">
        <f t="shared" si="1"/>
        <v>96889.55</v>
      </c>
      <c r="E20" s="23">
        <f t="shared" si="2"/>
        <v>92809.99</v>
      </c>
      <c r="F20" s="23">
        <v>64750</v>
      </c>
      <c r="G20" s="23">
        <f t="shared" si="3"/>
        <v>56980</v>
      </c>
      <c r="H20" s="25"/>
    </row>
    <row r="21" spans="1:8" ht="15">
      <c r="A21" s="21" t="s">
        <v>221</v>
      </c>
      <c r="B21" s="22" t="s">
        <v>222</v>
      </c>
      <c r="C21" s="23">
        <v>46000</v>
      </c>
      <c r="D21" s="24">
        <f t="shared" si="1"/>
        <v>43700</v>
      </c>
      <c r="E21" s="23">
        <f t="shared" si="2"/>
        <v>41860</v>
      </c>
      <c r="F21" s="23">
        <v>32460</v>
      </c>
      <c r="G21" s="23">
        <f t="shared" si="3"/>
        <v>28564.799999999999</v>
      </c>
      <c r="H21" s="25"/>
    </row>
    <row r="22" spans="1:8" ht="15">
      <c r="A22" s="21" t="s">
        <v>223</v>
      </c>
      <c r="B22" s="22" t="s">
        <v>224</v>
      </c>
      <c r="C22" s="23">
        <v>55595</v>
      </c>
      <c r="D22" s="24">
        <f t="shared" si="1"/>
        <v>52815.25</v>
      </c>
      <c r="E22" s="23">
        <f t="shared" si="2"/>
        <v>50591.450000000004</v>
      </c>
      <c r="F22" s="23">
        <v>36091</v>
      </c>
      <c r="G22" s="23">
        <f t="shared" si="3"/>
        <v>31760.080000000002</v>
      </c>
      <c r="H22" s="25"/>
    </row>
    <row r="23" spans="1:8" ht="15">
      <c r="A23" s="21" t="s">
        <v>225</v>
      </c>
      <c r="B23" s="22" t="s">
        <v>226</v>
      </c>
      <c r="C23" s="23">
        <v>107205</v>
      </c>
      <c r="D23" s="24">
        <f t="shared" si="1"/>
        <v>101844.75</v>
      </c>
      <c r="E23" s="23">
        <f t="shared" si="2"/>
        <v>97556.55</v>
      </c>
      <c r="F23" s="23">
        <v>70831</v>
      </c>
      <c r="G23" s="23">
        <f t="shared" si="3"/>
        <v>62331.28</v>
      </c>
      <c r="H23" s="25"/>
    </row>
    <row r="24" spans="1:8" ht="15">
      <c r="A24" s="21" t="s">
        <v>227</v>
      </c>
      <c r="B24" s="22" t="s">
        <v>228</v>
      </c>
      <c r="C24" s="23">
        <v>56848</v>
      </c>
      <c r="D24" s="24">
        <f t="shared" si="1"/>
        <v>54005.599999999999</v>
      </c>
      <c r="E24" s="23">
        <f t="shared" si="2"/>
        <v>51731.68</v>
      </c>
      <c r="F24" s="23"/>
      <c r="G24" s="23">
        <f t="shared" si="3"/>
        <v>0</v>
      </c>
      <c r="H24" s="25"/>
    </row>
    <row r="25" spans="1:8" ht="15">
      <c r="A25" s="21" t="s">
        <v>229</v>
      </c>
      <c r="B25" s="22" t="s">
        <v>230</v>
      </c>
      <c r="C25" s="23">
        <v>111606</v>
      </c>
      <c r="D25" s="24">
        <f t="shared" si="1"/>
        <v>106025.7</v>
      </c>
      <c r="E25" s="23">
        <f t="shared" si="2"/>
        <v>101561.46</v>
      </c>
      <c r="F25" s="23">
        <v>62700</v>
      </c>
      <c r="G25" s="23">
        <f t="shared" si="3"/>
        <v>55176</v>
      </c>
      <c r="H25" s="25"/>
    </row>
    <row r="26" spans="1:8" ht="15">
      <c r="A26" s="21" t="s">
        <v>231</v>
      </c>
      <c r="B26" s="22" t="s">
        <v>232</v>
      </c>
      <c r="C26" s="23">
        <v>30645</v>
      </c>
      <c r="D26" s="24">
        <f t="shared" si="1"/>
        <v>29112.75</v>
      </c>
      <c r="E26" s="23">
        <f t="shared" si="2"/>
        <v>27886.95</v>
      </c>
      <c r="F26" s="23"/>
      <c r="G26" s="23">
        <f t="shared" si="3"/>
        <v>0</v>
      </c>
      <c r="H26" s="25"/>
    </row>
    <row r="27" spans="1:8" ht="15">
      <c r="A27" s="21" t="s">
        <v>233</v>
      </c>
      <c r="B27" s="22" t="s">
        <v>234</v>
      </c>
      <c r="C27" s="23">
        <v>31977</v>
      </c>
      <c r="D27" s="24">
        <f t="shared" si="1"/>
        <v>30378.15</v>
      </c>
      <c r="E27" s="23">
        <f t="shared" si="2"/>
        <v>29099.07</v>
      </c>
      <c r="F27" s="23"/>
      <c r="G27" s="23">
        <f t="shared" si="3"/>
        <v>0</v>
      </c>
      <c r="H27" s="25"/>
    </row>
    <row r="28" spans="1:8" ht="15">
      <c r="A28" s="21" t="s">
        <v>235</v>
      </c>
      <c r="B28" s="22" t="s">
        <v>236</v>
      </c>
      <c r="C28" s="23">
        <v>370000</v>
      </c>
      <c r="D28" s="24">
        <f t="shared" si="1"/>
        <v>351500</v>
      </c>
      <c r="E28" s="23"/>
      <c r="F28" s="23">
        <v>352000</v>
      </c>
      <c r="G28" s="23">
        <v>352000</v>
      </c>
      <c r="H28" s="25"/>
    </row>
    <row r="29" spans="1:8" ht="15">
      <c r="A29" s="21" t="s">
        <v>237</v>
      </c>
      <c r="B29" s="22" t="s">
        <v>238</v>
      </c>
      <c r="C29" s="23">
        <v>370000</v>
      </c>
      <c r="D29" s="24">
        <f t="shared" si="1"/>
        <v>351500</v>
      </c>
      <c r="E29" s="23"/>
      <c r="F29" s="23">
        <v>352000</v>
      </c>
      <c r="G29" s="23">
        <v>352000</v>
      </c>
      <c r="H29" s="25"/>
    </row>
    <row r="30" spans="1:8" ht="15">
      <c r="A30" s="21" t="s">
        <v>239</v>
      </c>
      <c r="B30" s="22" t="s">
        <v>240</v>
      </c>
      <c r="C30" s="23">
        <v>390000</v>
      </c>
      <c r="D30" s="24">
        <f t="shared" si="1"/>
        <v>370500</v>
      </c>
      <c r="E30" s="23"/>
      <c r="F30" s="23">
        <v>372000</v>
      </c>
      <c r="G30" s="23">
        <v>372000</v>
      </c>
      <c r="H30" s="25"/>
    </row>
    <row r="31" spans="1:8" ht="15">
      <c r="A31" s="21" t="s">
        <v>241</v>
      </c>
      <c r="B31" s="22" t="s">
        <v>242</v>
      </c>
      <c r="C31" s="23">
        <v>505000</v>
      </c>
      <c r="D31" s="24">
        <f t="shared" si="1"/>
        <v>479750</v>
      </c>
      <c r="E31" s="23"/>
      <c r="F31" s="23">
        <v>480000</v>
      </c>
      <c r="G31" s="23">
        <v>480000</v>
      </c>
      <c r="H31" s="25"/>
    </row>
    <row r="32" spans="1:8" ht="15">
      <c r="A32" s="21" t="s">
        <v>243</v>
      </c>
      <c r="B32" s="22" t="s">
        <v>244</v>
      </c>
      <c r="C32" s="23">
        <v>505000</v>
      </c>
      <c r="D32" s="24">
        <f t="shared" si="1"/>
        <v>479750</v>
      </c>
      <c r="E32" s="23"/>
      <c r="F32" s="23">
        <v>482000</v>
      </c>
      <c r="G32" s="23">
        <v>482000</v>
      </c>
      <c r="H32" s="25"/>
    </row>
    <row r="33" spans="1:8" ht="15">
      <c r="A33" s="21" t="s">
        <v>245</v>
      </c>
      <c r="B33" s="22" t="s">
        <v>246</v>
      </c>
      <c r="C33" s="23">
        <v>505000</v>
      </c>
      <c r="D33" s="24">
        <f t="shared" si="1"/>
        <v>479750</v>
      </c>
      <c r="E33" s="23"/>
      <c r="F33" s="23">
        <v>480000</v>
      </c>
      <c r="G33" s="23">
        <v>480000</v>
      </c>
      <c r="H33" s="25"/>
    </row>
    <row r="34" spans="1:8" ht="15">
      <c r="A34" s="21" t="s">
        <v>247</v>
      </c>
      <c r="B34" s="22" t="s">
        <v>248</v>
      </c>
      <c r="C34" s="23">
        <v>45000</v>
      </c>
      <c r="D34" s="24">
        <f t="shared" si="1"/>
        <v>42750</v>
      </c>
      <c r="E34" s="23"/>
      <c r="F34" s="23"/>
      <c r="G34" s="23">
        <f t="shared" si="3"/>
        <v>0</v>
      </c>
      <c r="H34" s="25"/>
    </row>
    <row r="35" spans="1:8" ht="15">
      <c r="A35" s="21" t="s">
        <v>249</v>
      </c>
      <c r="B35" s="22" t="s">
        <v>250</v>
      </c>
      <c r="C35" s="23">
        <v>57000</v>
      </c>
      <c r="D35" s="24">
        <f t="shared" si="1"/>
        <v>54150</v>
      </c>
      <c r="E35" s="23"/>
      <c r="F35" s="23"/>
      <c r="G35" s="23">
        <f t="shared" si="3"/>
        <v>0</v>
      </c>
      <c r="H35" s="25"/>
    </row>
    <row r="36" spans="1:8" ht="15">
      <c r="A36" s="21" t="s">
        <v>251</v>
      </c>
      <c r="B36" s="22" t="s">
        <v>252</v>
      </c>
      <c r="C36" s="23">
        <v>53000</v>
      </c>
      <c r="D36" s="24">
        <f t="shared" si="1"/>
        <v>50350</v>
      </c>
      <c r="E36" s="23"/>
      <c r="F36" s="23"/>
      <c r="G36" s="23">
        <f t="shared" si="3"/>
        <v>0</v>
      </c>
      <c r="H36" s="25"/>
    </row>
    <row r="37" spans="1:8" ht="15">
      <c r="A37" s="21" t="s">
        <v>253</v>
      </c>
      <c r="B37" s="22" t="s">
        <v>254</v>
      </c>
      <c r="C37" s="23">
        <v>78000</v>
      </c>
      <c r="D37" s="24">
        <f t="shared" si="1"/>
        <v>74100</v>
      </c>
      <c r="E37" s="23"/>
      <c r="F37" s="23"/>
      <c r="G37" s="23">
        <f t="shared" si="3"/>
        <v>0</v>
      </c>
      <c r="H37" s="25"/>
    </row>
    <row r="38" spans="1:8" ht="15">
      <c r="A38" s="21" t="s">
        <v>255</v>
      </c>
      <c r="B38" s="22" t="s">
        <v>256</v>
      </c>
      <c r="C38" s="23">
        <v>98168</v>
      </c>
      <c r="D38" s="24">
        <f t="shared" si="1"/>
        <v>93259.6</v>
      </c>
      <c r="E38" s="23"/>
      <c r="F38" s="23"/>
      <c r="G38" s="23">
        <f t="shared" si="3"/>
        <v>0</v>
      </c>
      <c r="H38" s="25"/>
    </row>
    <row r="39" spans="1:8" ht="15">
      <c r="A39" s="21" t="s">
        <v>257</v>
      </c>
      <c r="B39" s="22" t="s">
        <v>258</v>
      </c>
      <c r="C39" s="23">
        <v>79500</v>
      </c>
      <c r="D39" s="24">
        <f t="shared" si="1"/>
        <v>75525</v>
      </c>
      <c r="E39" s="23"/>
      <c r="F39" s="23"/>
      <c r="G39" s="23">
        <f t="shared" si="3"/>
        <v>0</v>
      </c>
      <c r="H39" s="25"/>
    </row>
    <row r="40" spans="1:8">
      <c r="A40" s="26"/>
      <c r="B40" s="26"/>
      <c r="C40" s="27"/>
      <c r="D40" s="28"/>
      <c r="E40" s="27"/>
      <c r="F40" s="27"/>
      <c r="G40" s="27"/>
    </row>
    <row r="41" spans="1:8">
      <c r="A41" s="26"/>
      <c r="B41" s="26"/>
      <c r="C41" s="27"/>
      <c r="D41" s="28"/>
      <c r="E41" s="27"/>
      <c r="F41" s="27"/>
      <c r="G41" s="27"/>
    </row>
    <row r="42" spans="1:8">
      <c r="A42" s="26"/>
      <c r="B42" s="26"/>
      <c r="C42" s="27"/>
      <c r="D42" s="28"/>
      <c r="E42" s="27"/>
      <c r="F42" s="27"/>
      <c r="G42" s="27"/>
    </row>
    <row r="43" spans="1:8">
      <c r="A43" s="26"/>
      <c r="B43" s="26"/>
      <c r="C43" s="27"/>
      <c r="D43" s="28"/>
      <c r="E43" s="27"/>
      <c r="F43" s="27"/>
      <c r="G43" s="27"/>
    </row>
    <row r="44" spans="1:8">
      <c r="A44" s="26"/>
      <c r="B44" s="26"/>
      <c r="C44" s="27"/>
      <c r="D44" s="28"/>
      <c r="E44" s="27"/>
      <c r="F44" s="27"/>
      <c r="G44" s="27"/>
    </row>
    <row r="45" spans="1:8">
      <c r="A45" s="26"/>
      <c r="B45" s="26"/>
      <c r="C45" s="27"/>
      <c r="D45" s="28"/>
      <c r="E45" s="27"/>
      <c r="F45" s="27"/>
      <c r="G45" s="27"/>
    </row>
    <row r="46" spans="1:8">
      <c r="A46" s="26"/>
      <c r="B46" s="26"/>
      <c r="C46" s="27"/>
      <c r="D46" s="28"/>
      <c r="E46" s="27"/>
      <c r="F46" s="27"/>
      <c r="G46" s="27"/>
    </row>
    <row r="47" spans="1:8">
      <c r="A47" s="26"/>
      <c r="B47" s="26"/>
      <c r="C47" s="27"/>
      <c r="D47" s="28"/>
      <c r="E47" s="27"/>
      <c r="F47" s="27"/>
      <c r="G47" s="27"/>
    </row>
    <row r="48" spans="1:8">
      <c r="A48" s="26"/>
      <c r="B48" s="26"/>
      <c r="C48" s="27"/>
      <c r="D48" s="28"/>
      <c r="E48" s="27"/>
      <c r="F48" s="27"/>
      <c r="G48" s="27"/>
    </row>
    <row r="49" spans="1:7">
      <c r="A49" s="26"/>
      <c r="B49" s="26"/>
      <c r="C49" s="27"/>
      <c r="D49" s="28"/>
      <c r="E49" s="27"/>
      <c r="F49" s="27"/>
      <c r="G49" s="27"/>
    </row>
    <row r="50" spans="1:7">
      <c r="A50" s="26"/>
      <c r="B50" s="26"/>
      <c r="C50" s="27"/>
      <c r="D50" s="28"/>
      <c r="E50" s="27"/>
      <c r="F50" s="27"/>
      <c r="G50" s="27"/>
    </row>
    <row r="51" spans="1:7">
      <c r="A51" s="26"/>
      <c r="B51" s="26"/>
      <c r="C51" s="27"/>
      <c r="D51" s="28"/>
      <c r="E51" s="27"/>
      <c r="F51" s="27"/>
      <c r="G51" s="27"/>
    </row>
    <row r="52" spans="1:7">
      <c r="A52" s="26"/>
      <c r="B52" s="26"/>
      <c r="C52" s="27"/>
      <c r="D52" s="28"/>
      <c r="E52" s="27"/>
      <c r="F52" s="27"/>
      <c r="G52" s="27"/>
    </row>
    <row r="53" spans="1:7">
      <c r="A53" s="26"/>
      <c r="B53" s="26"/>
      <c r="C53" s="27"/>
      <c r="D53" s="28"/>
      <c r="E53" s="27"/>
      <c r="F53" s="27"/>
      <c r="G53" s="27"/>
    </row>
    <row r="54" spans="1:7">
      <c r="A54" s="26"/>
      <c r="B54" s="26"/>
      <c r="C54" s="27"/>
      <c r="D54" s="28"/>
      <c r="E54" s="27"/>
      <c r="F54" s="27"/>
      <c r="G54" s="27"/>
    </row>
    <row r="55" spans="1:7">
      <c r="A55" s="26"/>
      <c r="B55" s="26"/>
      <c r="C55" s="27"/>
      <c r="D55" s="28"/>
      <c r="E55" s="27"/>
      <c r="F55" s="27"/>
      <c r="G55" s="27"/>
    </row>
    <row r="56" spans="1:7">
      <c r="A56" s="26"/>
      <c r="B56" s="26"/>
      <c r="C56" s="27"/>
      <c r="D56" s="28"/>
      <c r="E56" s="27"/>
      <c r="F56" s="27"/>
      <c r="G56" s="27"/>
    </row>
    <row r="57" spans="1:7">
      <c r="A57" s="26"/>
      <c r="B57" s="26"/>
      <c r="C57" s="27"/>
      <c r="D57" s="28"/>
      <c r="E57" s="27"/>
      <c r="F57" s="27"/>
      <c r="G57" s="27"/>
    </row>
    <row r="58" spans="1:7">
      <c r="A58" s="26"/>
      <c r="B58" s="26"/>
      <c r="C58" s="27"/>
      <c r="D58" s="28"/>
      <c r="E58" s="27"/>
      <c r="F58" s="27"/>
      <c r="G58" s="27"/>
    </row>
    <row r="59" spans="1:7">
      <c r="A59" s="26"/>
      <c r="B59" s="26"/>
      <c r="C59" s="27"/>
      <c r="D59" s="28"/>
      <c r="E59" s="27"/>
      <c r="F59" s="27"/>
      <c r="G59" s="27"/>
    </row>
    <row r="60" spans="1:7">
      <c r="A60" s="26"/>
      <c r="B60" s="26"/>
      <c r="C60" s="27"/>
      <c r="D60" s="28"/>
      <c r="E60" s="27"/>
      <c r="F60" s="27"/>
      <c r="G60" s="27"/>
    </row>
    <row r="61" spans="1:7">
      <c r="A61" s="26"/>
      <c r="B61" s="26"/>
      <c r="C61" s="27"/>
      <c r="D61" s="28"/>
      <c r="E61" s="27"/>
      <c r="F61" s="27"/>
      <c r="G61" s="27"/>
    </row>
    <row r="62" spans="1:7">
      <c r="A62" s="26"/>
      <c r="B62" s="26"/>
      <c r="C62" s="27"/>
      <c r="D62" s="28"/>
      <c r="E62" s="27"/>
      <c r="F62" s="27"/>
      <c r="G62" s="27"/>
    </row>
    <row r="63" spans="1:7">
      <c r="A63" s="26"/>
      <c r="B63" s="26"/>
      <c r="C63" s="27"/>
      <c r="D63" s="28"/>
      <c r="E63" s="27"/>
      <c r="F63" s="27"/>
      <c r="G63" s="27"/>
    </row>
    <row r="64" spans="1:7">
      <c r="A64" s="26"/>
      <c r="B64" s="26"/>
      <c r="C64" s="27"/>
      <c r="D64" s="28"/>
      <c r="E64" s="27"/>
      <c r="F64" s="27"/>
      <c r="G64" s="27"/>
    </row>
    <row r="65" spans="1:7">
      <c r="A65" s="26"/>
      <c r="B65" s="26"/>
      <c r="C65" s="27"/>
      <c r="D65" s="28"/>
      <c r="E65" s="27"/>
      <c r="F65" s="27"/>
      <c r="G65" s="27"/>
    </row>
    <row r="66" spans="1:7">
      <c r="A66" s="26"/>
      <c r="B66" s="26"/>
      <c r="C66" s="27"/>
      <c r="D66" s="28"/>
      <c r="E66" s="27"/>
      <c r="F66" s="27"/>
      <c r="G66" s="27"/>
    </row>
    <row r="67" spans="1:7">
      <c r="A67" s="26"/>
      <c r="B67" s="26"/>
      <c r="C67" s="27"/>
      <c r="D67" s="28"/>
      <c r="E67" s="27"/>
      <c r="F67" s="27"/>
      <c r="G67" s="27"/>
    </row>
    <row r="68" spans="1:7">
      <c r="A68" s="26"/>
      <c r="B68" s="26"/>
      <c r="C68" s="27"/>
      <c r="D68" s="28"/>
      <c r="E68" s="27"/>
      <c r="F68" s="27"/>
      <c r="G68" s="27"/>
    </row>
    <row r="69" spans="1:7">
      <c r="A69" s="26"/>
      <c r="B69" s="26"/>
      <c r="C69" s="27"/>
      <c r="D69" s="28"/>
      <c r="E69" s="27"/>
      <c r="F69" s="27"/>
      <c r="G69" s="27"/>
    </row>
    <row r="70" spans="1:7">
      <c r="A70" s="26"/>
      <c r="B70" s="26"/>
      <c r="C70" s="27"/>
      <c r="D70" s="28"/>
      <c r="E70" s="27"/>
      <c r="F70" s="27"/>
      <c r="G70" s="27"/>
    </row>
    <row r="71" spans="1:7">
      <c r="A71" s="26"/>
      <c r="B71" s="26"/>
      <c r="C71" s="27"/>
      <c r="D71" s="28"/>
      <c r="E71" s="27"/>
      <c r="F71" s="27"/>
      <c r="G71" s="27"/>
    </row>
    <row r="72" spans="1:7">
      <c r="A72" s="26"/>
      <c r="B72" s="26"/>
      <c r="C72" s="27"/>
      <c r="D72" s="28"/>
      <c r="E72" s="27"/>
      <c r="F72" s="27"/>
      <c r="G72" s="27"/>
    </row>
    <row r="73" spans="1:7">
      <c r="A73" s="26"/>
      <c r="B73" s="26"/>
      <c r="C73" s="27"/>
      <c r="D73" s="28"/>
      <c r="E73" s="27"/>
      <c r="F73" s="27"/>
      <c r="G73" s="27"/>
    </row>
    <row r="74" spans="1:7">
      <c r="A74" s="26"/>
      <c r="B74" s="26"/>
      <c r="C74" s="27"/>
      <c r="D74" s="28"/>
      <c r="E74" s="27"/>
      <c r="F74" s="27"/>
      <c r="G74" s="27"/>
    </row>
    <row r="75" spans="1:7">
      <c r="A75" s="26"/>
      <c r="B75" s="26"/>
      <c r="C75" s="27"/>
      <c r="D75" s="28"/>
      <c r="E75" s="27"/>
      <c r="F75" s="27"/>
      <c r="G75" s="27"/>
    </row>
    <row r="76" spans="1:7">
      <c r="A76" s="26"/>
      <c r="B76" s="26"/>
      <c r="C76" s="27"/>
      <c r="D76" s="28"/>
      <c r="E76" s="27"/>
      <c r="F76" s="27"/>
      <c r="G76" s="27"/>
    </row>
    <row r="77" spans="1:7">
      <c r="A77" s="26"/>
      <c r="B77" s="26"/>
      <c r="C77" s="27"/>
      <c r="D77" s="28"/>
      <c r="E77" s="27"/>
      <c r="F77" s="27"/>
      <c r="G77" s="27"/>
    </row>
    <row r="78" spans="1:7">
      <c r="A78" s="26"/>
      <c r="B78" s="26"/>
      <c r="C78" s="27"/>
      <c r="D78" s="28"/>
      <c r="E78" s="27"/>
      <c r="F78" s="27"/>
      <c r="G78" s="27"/>
    </row>
    <row r="79" spans="1:7">
      <c r="A79" s="26"/>
      <c r="B79" s="26"/>
      <c r="C79" s="27"/>
      <c r="D79" s="28"/>
      <c r="E79" s="27"/>
      <c r="F79" s="27"/>
      <c r="G79" s="27"/>
    </row>
    <row r="80" spans="1:7">
      <c r="A80" s="26"/>
      <c r="B80" s="26"/>
      <c r="C80" s="27"/>
      <c r="D80" s="28"/>
      <c r="E80" s="27"/>
      <c r="F80" s="27"/>
      <c r="G80" s="27"/>
    </row>
    <row r="81" spans="1:7">
      <c r="A81" s="26"/>
      <c r="B81" s="26"/>
      <c r="C81" s="27"/>
      <c r="D81" s="28"/>
      <c r="E81" s="27"/>
      <c r="F81" s="27"/>
      <c r="G81" s="27"/>
    </row>
    <row r="82" spans="1:7">
      <c r="A82" s="26"/>
      <c r="B82" s="26"/>
      <c r="C82" s="27"/>
      <c r="D82" s="28"/>
      <c r="E82" s="27"/>
      <c r="F82" s="27"/>
      <c r="G82" s="27"/>
    </row>
    <row r="83" spans="1:7">
      <c r="A83" s="26"/>
      <c r="B83" s="26"/>
      <c r="C83" s="27"/>
      <c r="D83" s="28"/>
      <c r="E83" s="27"/>
      <c r="F83" s="27"/>
      <c r="G83" s="27"/>
    </row>
    <row r="84" spans="1:7">
      <c r="A84" s="26"/>
      <c r="B84" s="26"/>
      <c r="C84" s="27"/>
      <c r="D84" s="28"/>
      <c r="E84" s="27"/>
      <c r="F84" s="27"/>
      <c r="G84" s="27"/>
    </row>
    <row r="85" spans="1:7">
      <c r="A85" s="26"/>
      <c r="B85" s="26"/>
      <c r="C85" s="27"/>
      <c r="D85" s="28"/>
      <c r="E85" s="27"/>
      <c r="F85" s="27"/>
      <c r="G85" s="27"/>
    </row>
    <row r="86" spans="1:7">
      <c r="A86" s="26"/>
      <c r="B86" s="26"/>
      <c r="C86" s="27"/>
      <c r="D86" s="28"/>
      <c r="E86" s="27"/>
      <c r="F86" s="27"/>
      <c r="G86" s="27"/>
    </row>
    <row r="87" spans="1:7">
      <c r="A87" s="26"/>
      <c r="B87" s="26"/>
      <c r="C87" s="27"/>
      <c r="D87" s="28"/>
      <c r="E87" s="27"/>
      <c r="F87" s="27"/>
      <c r="G87" s="27"/>
    </row>
    <row r="88" spans="1:7">
      <c r="A88" s="26"/>
      <c r="B88" s="26"/>
      <c r="C88" s="27"/>
      <c r="D88" s="28"/>
      <c r="E88" s="27"/>
      <c r="F88" s="27"/>
      <c r="G88" s="27"/>
    </row>
    <row r="89" spans="1:7">
      <c r="A89" s="26"/>
      <c r="B89" s="26"/>
      <c r="C89" s="27"/>
      <c r="D89" s="28"/>
      <c r="E89" s="27"/>
      <c r="F89" s="27"/>
      <c r="G89" s="27"/>
    </row>
    <row r="90" spans="1:7">
      <c r="A90" s="26"/>
      <c r="B90" s="26"/>
      <c r="C90" s="27"/>
      <c r="D90" s="28"/>
      <c r="E90" s="27"/>
      <c r="F90" s="27"/>
      <c r="G90" s="27"/>
    </row>
    <row r="91" spans="1:7">
      <c r="A91" s="26"/>
      <c r="B91" s="26"/>
      <c r="C91" s="27"/>
      <c r="D91" s="28"/>
      <c r="E91" s="27"/>
      <c r="F91" s="27"/>
      <c r="G91" s="27"/>
    </row>
    <row r="92" spans="1:7">
      <c r="A92" s="26"/>
      <c r="B92" s="26"/>
      <c r="C92" s="27"/>
      <c r="D92" s="28"/>
      <c r="E92" s="27"/>
      <c r="F92" s="27"/>
      <c r="G92" s="27"/>
    </row>
    <row r="93" spans="1:7">
      <c r="A93" s="26"/>
      <c r="B93" s="26"/>
      <c r="C93" s="27"/>
      <c r="D93" s="28"/>
      <c r="E93" s="27"/>
      <c r="F93" s="27"/>
      <c r="G93" s="27"/>
    </row>
    <row r="94" spans="1:7">
      <c r="A94" s="26"/>
      <c r="B94" s="26"/>
      <c r="C94" s="27"/>
      <c r="D94" s="28"/>
      <c r="E94" s="27"/>
      <c r="F94" s="27"/>
      <c r="G94" s="27"/>
    </row>
    <row r="95" spans="1:7">
      <c r="A95" s="26"/>
      <c r="B95" s="26"/>
      <c r="C95" s="27"/>
      <c r="D95" s="28"/>
      <c r="E95" s="27"/>
      <c r="F95" s="27"/>
      <c r="G95" s="27"/>
    </row>
    <row r="96" spans="1:7">
      <c r="A96" s="26"/>
      <c r="B96" s="26"/>
      <c r="C96" s="27"/>
      <c r="D96" s="28"/>
      <c r="E96" s="27"/>
      <c r="F96" s="27"/>
      <c r="G96" s="27"/>
    </row>
    <row r="97" spans="1:7">
      <c r="A97" s="26"/>
      <c r="B97" s="26"/>
      <c r="C97" s="27"/>
      <c r="D97" s="28"/>
      <c r="E97" s="27"/>
      <c r="F97" s="27"/>
      <c r="G97" s="27"/>
    </row>
    <row r="98" spans="1:7">
      <c r="A98" s="26"/>
      <c r="B98" s="26"/>
      <c r="C98" s="27"/>
      <c r="D98" s="28"/>
      <c r="E98" s="27"/>
      <c r="F98" s="27"/>
      <c r="G98" s="27"/>
    </row>
    <row r="99" spans="1:7">
      <c r="A99" s="26"/>
      <c r="B99" s="26"/>
      <c r="C99" s="27"/>
      <c r="D99" s="28"/>
      <c r="E99" s="27"/>
      <c r="F99" s="27"/>
      <c r="G99" s="27"/>
    </row>
    <row r="100" spans="1:7">
      <c r="A100" s="26"/>
      <c r="B100" s="26"/>
      <c r="C100" s="27"/>
      <c r="D100" s="28"/>
      <c r="E100" s="27"/>
      <c r="F100" s="27"/>
      <c r="G100" s="27"/>
    </row>
    <row r="101" spans="1:7">
      <c r="A101" s="26"/>
      <c r="B101" s="26"/>
      <c r="C101" s="27"/>
      <c r="D101" s="28"/>
      <c r="E101" s="27"/>
      <c r="F101" s="27"/>
      <c r="G101" s="27"/>
    </row>
    <row r="102" spans="1:7">
      <c r="A102" s="26"/>
      <c r="B102" s="26"/>
      <c r="C102" s="27"/>
      <c r="D102" s="28"/>
      <c r="E102" s="27"/>
      <c r="F102" s="27"/>
      <c r="G102" s="27"/>
    </row>
    <row r="103" spans="1:7">
      <c r="A103" s="26"/>
      <c r="B103" s="26"/>
      <c r="C103" s="27"/>
      <c r="D103" s="28"/>
      <c r="E103" s="27"/>
      <c r="F103" s="27"/>
      <c r="G103" s="27"/>
    </row>
    <row r="104" spans="1:7">
      <c r="A104" s="26"/>
      <c r="B104" s="26"/>
      <c r="C104" s="27"/>
      <c r="D104" s="28"/>
      <c r="E104" s="27"/>
      <c r="F104" s="27"/>
      <c r="G104" s="27"/>
    </row>
    <row r="105" spans="1:7">
      <c r="A105" s="26"/>
      <c r="B105" s="26"/>
      <c r="C105" s="27"/>
      <c r="D105" s="28"/>
      <c r="E105" s="27"/>
      <c r="F105" s="27"/>
      <c r="G105" s="27"/>
    </row>
    <row r="106" spans="1:7">
      <c r="A106" s="26"/>
      <c r="B106" s="26"/>
      <c r="C106" s="27"/>
      <c r="D106" s="28"/>
      <c r="E106" s="27"/>
      <c r="F106" s="27"/>
      <c r="G106" s="27"/>
    </row>
    <row r="107" spans="1:7">
      <c r="A107" s="26"/>
      <c r="B107" s="26"/>
      <c r="C107" s="27"/>
      <c r="D107" s="28"/>
      <c r="E107" s="27"/>
      <c r="F107" s="27"/>
      <c r="G107" s="27"/>
    </row>
    <row r="108" spans="1:7">
      <c r="A108" s="26"/>
      <c r="B108" s="26"/>
      <c r="C108" s="27"/>
      <c r="D108" s="28"/>
      <c r="E108" s="27"/>
      <c r="F108" s="27"/>
      <c r="G108" s="27"/>
    </row>
    <row r="109" spans="1:7">
      <c r="A109" s="26"/>
      <c r="B109" s="26"/>
      <c r="C109" s="27"/>
      <c r="D109" s="28"/>
      <c r="E109" s="27"/>
      <c r="F109" s="27"/>
      <c r="G109" s="27"/>
    </row>
    <row r="110" spans="1:7">
      <c r="A110" s="26"/>
      <c r="B110" s="26"/>
      <c r="C110" s="27"/>
      <c r="D110" s="28"/>
      <c r="E110" s="27"/>
      <c r="F110" s="27"/>
      <c r="G110" s="27"/>
    </row>
    <row r="111" spans="1:7">
      <c r="A111" s="26"/>
      <c r="B111" s="26"/>
      <c r="C111" s="27"/>
      <c r="D111" s="28"/>
      <c r="E111" s="27"/>
      <c r="F111" s="27"/>
      <c r="G111" s="27"/>
    </row>
    <row r="112" spans="1:7">
      <c r="A112" s="26"/>
      <c r="B112" s="26"/>
      <c r="C112" s="27"/>
      <c r="D112" s="28"/>
      <c r="E112" s="27"/>
      <c r="F112" s="27"/>
      <c r="G112" s="27"/>
    </row>
    <row r="113" spans="1:7">
      <c r="A113" s="26"/>
      <c r="B113" s="26"/>
      <c r="C113" s="27"/>
      <c r="D113" s="28"/>
      <c r="E113" s="27"/>
      <c r="F113" s="27"/>
      <c r="G113" s="27"/>
    </row>
    <row r="114" spans="1:7">
      <c r="A114" s="26"/>
      <c r="B114" s="26"/>
      <c r="C114" s="27"/>
      <c r="D114" s="28"/>
      <c r="E114" s="27"/>
      <c r="F114" s="27"/>
      <c r="G114" s="27"/>
    </row>
    <row r="115" spans="1:7">
      <c r="A115" s="26"/>
      <c r="B115" s="26"/>
      <c r="C115" s="27"/>
      <c r="D115" s="28"/>
      <c r="E115" s="27"/>
      <c r="F115" s="27"/>
      <c r="G115" s="27"/>
    </row>
    <row r="116" spans="1:7">
      <c r="A116" s="26"/>
      <c r="B116" s="26"/>
      <c r="C116" s="27"/>
      <c r="D116" s="28"/>
      <c r="E116" s="27"/>
      <c r="F116" s="27"/>
      <c r="G116" s="27"/>
    </row>
    <row r="117" spans="1:7">
      <c r="A117" s="26"/>
      <c r="B117" s="26"/>
      <c r="C117" s="27"/>
      <c r="D117" s="28"/>
      <c r="E117" s="27"/>
      <c r="F117" s="27"/>
      <c r="G117" s="27"/>
    </row>
    <row r="118" spans="1:7">
      <c r="A118" s="26"/>
      <c r="B118" s="26"/>
      <c r="C118" s="27"/>
      <c r="D118" s="28"/>
      <c r="E118" s="27"/>
      <c r="F118" s="27"/>
      <c r="G118" s="27"/>
    </row>
    <row r="119" spans="1:7">
      <c r="A119" s="26"/>
      <c r="B119" s="26"/>
      <c r="C119" s="27"/>
      <c r="D119" s="28"/>
      <c r="E119" s="27"/>
      <c r="F119" s="27"/>
      <c r="G119" s="27"/>
    </row>
    <row r="120" spans="1:7">
      <c r="A120" s="26"/>
      <c r="B120" s="26"/>
      <c r="C120" s="27"/>
      <c r="D120" s="28"/>
      <c r="E120" s="27"/>
      <c r="F120" s="27"/>
      <c r="G120" s="27"/>
    </row>
    <row r="121" spans="1:7">
      <c r="A121" s="26"/>
      <c r="B121" s="26"/>
      <c r="C121" s="27"/>
      <c r="D121" s="28"/>
      <c r="E121" s="27"/>
      <c r="F121" s="27"/>
      <c r="G121" s="27"/>
    </row>
    <row r="122" spans="1:7">
      <c r="A122" s="26"/>
      <c r="B122" s="26"/>
      <c r="C122" s="27"/>
      <c r="D122" s="28"/>
      <c r="E122" s="27"/>
      <c r="F122" s="27"/>
      <c r="G122" s="27"/>
    </row>
    <row r="123" spans="1:7">
      <c r="A123" s="26"/>
      <c r="B123" s="26"/>
      <c r="C123" s="27"/>
      <c r="D123" s="28"/>
      <c r="E123" s="27"/>
      <c r="F123" s="27"/>
      <c r="G123" s="27"/>
    </row>
    <row r="124" spans="1:7">
      <c r="A124" s="26"/>
      <c r="B124" s="26"/>
      <c r="C124" s="27"/>
      <c r="D124" s="28"/>
      <c r="E124" s="27"/>
      <c r="F124" s="27"/>
      <c r="G124" s="27"/>
    </row>
    <row r="125" spans="1:7">
      <c r="A125" s="26"/>
      <c r="B125" s="26"/>
      <c r="C125" s="27"/>
      <c r="D125" s="28"/>
      <c r="E125" s="27"/>
      <c r="F125" s="27"/>
      <c r="G125" s="27"/>
    </row>
    <row r="126" spans="1:7">
      <c r="A126" s="26"/>
      <c r="B126" s="26"/>
      <c r="C126" s="27"/>
      <c r="D126" s="28"/>
      <c r="E126" s="27"/>
      <c r="F126" s="27"/>
      <c r="G126" s="27"/>
    </row>
    <row r="127" spans="1:7">
      <c r="A127" s="26"/>
      <c r="B127" s="26"/>
      <c r="C127" s="27"/>
      <c r="D127" s="28"/>
      <c r="E127" s="27"/>
      <c r="F127" s="27"/>
      <c r="G127" s="27"/>
    </row>
    <row r="128" spans="1:7">
      <c r="A128" s="26"/>
      <c r="B128" s="26"/>
      <c r="C128" s="27"/>
      <c r="D128" s="28"/>
      <c r="E128" s="27"/>
      <c r="F128" s="27"/>
      <c r="G128" s="27"/>
    </row>
    <row r="129" spans="1:7">
      <c r="A129" s="26"/>
      <c r="B129" s="26"/>
      <c r="C129" s="27"/>
      <c r="D129" s="28"/>
      <c r="E129" s="27"/>
      <c r="F129" s="27"/>
      <c r="G129" s="27"/>
    </row>
    <row r="130" spans="1:7">
      <c r="A130" s="26"/>
      <c r="B130" s="26"/>
      <c r="C130" s="27"/>
      <c r="D130" s="28"/>
      <c r="E130" s="27"/>
      <c r="F130" s="27"/>
      <c r="G130" s="27"/>
    </row>
    <row r="131" spans="1:7">
      <c r="A131" s="26"/>
      <c r="B131" s="26"/>
      <c r="C131" s="27"/>
      <c r="D131" s="28"/>
      <c r="E131" s="27"/>
      <c r="F131" s="27"/>
      <c r="G131" s="27"/>
    </row>
    <row r="132" spans="1:7">
      <c r="A132" s="26"/>
      <c r="B132" s="26"/>
      <c r="C132" s="27"/>
      <c r="D132" s="28"/>
      <c r="E132" s="27"/>
      <c r="F132" s="27"/>
      <c r="G132" s="27"/>
    </row>
    <row r="133" spans="1:7">
      <c r="A133" s="26"/>
      <c r="B133" s="26"/>
      <c r="C133" s="27"/>
      <c r="D133" s="28"/>
      <c r="E133" s="27"/>
      <c r="F133" s="27"/>
      <c r="G133" s="27"/>
    </row>
    <row r="134" spans="1:7">
      <c r="A134" s="26"/>
      <c r="B134" s="26"/>
      <c r="C134" s="27"/>
      <c r="D134" s="28"/>
      <c r="E134" s="27"/>
      <c r="F134" s="27"/>
      <c r="G134" s="27"/>
    </row>
    <row r="135" spans="1:7">
      <c r="A135" s="26"/>
      <c r="B135" s="26"/>
      <c r="C135" s="27"/>
      <c r="D135" s="28"/>
      <c r="E135" s="27"/>
      <c r="F135" s="27"/>
      <c r="G135" s="27"/>
    </row>
    <row r="136" spans="1:7">
      <c r="A136" s="26"/>
      <c r="B136" s="26"/>
      <c r="C136" s="27"/>
      <c r="D136" s="28"/>
      <c r="E136" s="27"/>
      <c r="F136" s="27"/>
      <c r="G136" s="27"/>
    </row>
    <row r="137" spans="1:7">
      <c r="A137" s="26"/>
      <c r="B137" s="26"/>
      <c r="C137" s="27"/>
      <c r="D137" s="28"/>
      <c r="E137" s="27"/>
      <c r="F137" s="27"/>
      <c r="G137" s="27"/>
    </row>
    <row r="138" spans="1:7">
      <c r="A138" s="26"/>
      <c r="B138" s="26"/>
      <c r="C138" s="27"/>
      <c r="D138" s="28"/>
      <c r="E138" s="27"/>
      <c r="F138" s="27"/>
      <c r="G138" s="27"/>
    </row>
    <row r="139" spans="1:7">
      <c r="A139" s="26"/>
      <c r="B139" s="26"/>
      <c r="C139" s="27"/>
      <c r="D139" s="28"/>
      <c r="E139" s="27"/>
      <c r="F139" s="27"/>
      <c r="G139" s="27"/>
    </row>
    <row r="140" spans="1:7">
      <c r="A140" s="26"/>
      <c r="B140" s="26"/>
      <c r="C140" s="27"/>
      <c r="D140" s="28"/>
      <c r="E140" s="27"/>
      <c r="F140" s="27"/>
      <c r="G140" s="27"/>
    </row>
    <row r="141" spans="1:7">
      <c r="A141" s="26"/>
      <c r="B141" s="26"/>
      <c r="C141" s="27"/>
      <c r="D141" s="28"/>
      <c r="E141" s="27"/>
      <c r="F141" s="27"/>
      <c r="G141" s="27"/>
    </row>
    <row r="142" spans="1:7">
      <c r="A142" s="26"/>
      <c r="B142" s="26"/>
      <c r="C142" s="27"/>
      <c r="D142" s="28"/>
      <c r="E142" s="27"/>
      <c r="F142" s="27"/>
      <c r="G142" s="27"/>
    </row>
    <row r="143" spans="1:7">
      <c r="A143" s="26"/>
      <c r="B143" s="26"/>
      <c r="C143" s="27"/>
      <c r="D143" s="28"/>
      <c r="E143" s="27"/>
      <c r="F143" s="27"/>
      <c r="G143" s="27"/>
    </row>
    <row r="144" spans="1:7">
      <c r="A144" s="26"/>
      <c r="B144" s="26"/>
      <c r="C144" s="27"/>
      <c r="D144" s="28"/>
      <c r="E144" s="27"/>
      <c r="F144" s="27"/>
      <c r="G144" s="27"/>
    </row>
    <row r="145" spans="1:7">
      <c r="A145" s="26"/>
      <c r="B145" s="26"/>
      <c r="C145" s="27"/>
      <c r="D145" s="28"/>
      <c r="E145" s="27"/>
      <c r="F145" s="27"/>
      <c r="G145" s="2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E21" sqref="E21"/>
    </sheetView>
  </sheetViews>
  <sheetFormatPr defaultRowHeight="14.25"/>
  <cols>
    <col min="1" max="1" width="13" style="66" bestFit="1" customWidth="1"/>
    <col min="2" max="2" width="31.875" style="66" bestFit="1" customWidth="1"/>
    <col min="3" max="3" width="20.875" style="66" bestFit="1" customWidth="1"/>
    <col min="4" max="4" width="11.125" style="66" bestFit="1" customWidth="1"/>
    <col min="5" max="16384" width="9" style="66"/>
  </cols>
  <sheetData>
    <row r="1" spans="1:4" ht="15">
      <c r="A1" s="69" t="s">
        <v>447</v>
      </c>
      <c r="B1" s="69" t="s">
        <v>448</v>
      </c>
      <c r="C1" s="69"/>
      <c r="D1" s="69" t="s">
        <v>449</v>
      </c>
    </row>
    <row r="2" spans="1:4">
      <c r="A2" s="66" t="s">
        <v>26</v>
      </c>
      <c r="B2" s="66" t="s">
        <v>27</v>
      </c>
      <c r="C2" s="67" t="s">
        <v>200</v>
      </c>
      <c r="D2" s="66" t="s">
        <v>199</v>
      </c>
    </row>
    <row r="3" spans="1:4">
      <c r="A3" s="66" t="s">
        <v>57</v>
      </c>
      <c r="B3" s="66" t="s">
        <v>58</v>
      </c>
      <c r="C3" s="67" t="s">
        <v>218</v>
      </c>
      <c r="D3" s="66" t="s">
        <v>217</v>
      </c>
    </row>
    <row r="4" spans="1:4">
      <c r="A4" s="66" t="s">
        <v>73</v>
      </c>
      <c r="B4" s="66" t="s">
        <v>74</v>
      </c>
      <c r="C4" s="67" t="s">
        <v>198</v>
      </c>
      <c r="D4" s="66" t="s">
        <v>197</v>
      </c>
    </row>
    <row r="5" spans="1:4">
      <c r="A5" s="66" t="s">
        <v>43</v>
      </c>
      <c r="B5" s="66" t="s">
        <v>44</v>
      </c>
      <c r="C5" s="67" t="s">
        <v>206</v>
      </c>
      <c r="D5" s="66" t="s">
        <v>205</v>
      </c>
    </row>
    <row r="6" spans="1:4">
      <c r="A6" s="66" t="s">
        <v>35</v>
      </c>
      <c r="B6" s="66" t="s">
        <v>36</v>
      </c>
      <c r="C6" s="67" t="s">
        <v>259</v>
      </c>
      <c r="D6" s="66" t="s">
        <v>229</v>
      </c>
    </row>
    <row r="7" spans="1:4">
      <c r="A7" s="66" t="s">
        <v>133</v>
      </c>
      <c r="B7" s="66" t="s">
        <v>134</v>
      </c>
      <c r="C7" s="67" t="s">
        <v>260</v>
      </c>
      <c r="D7" s="66" t="s">
        <v>221</v>
      </c>
    </row>
    <row r="8" spans="1:4">
      <c r="A8" s="66" t="s">
        <v>63</v>
      </c>
      <c r="B8" s="66" t="s">
        <v>64</v>
      </c>
      <c r="C8" s="67" t="s">
        <v>224</v>
      </c>
      <c r="D8" s="66" t="s">
        <v>223</v>
      </c>
    </row>
    <row r="9" spans="1:4">
      <c r="A9" s="66" t="s">
        <v>80</v>
      </c>
      <c r="B9" s="66" t="s">
        <v>81</v>
      </c>
      <c r="C9" s="66" t="s">
        <v>226</v>
      </c>
      <c r="D9" s="66" t="s">
        <v>225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ip công thức</vt:lpstr>
      <vt:lpstr>Mã khách</vt:lpstr>
      <vt:lpstr>KH GỬI</vt:lpstr>
      <vt:lpstr>Mã KH</vt:lpstr>
      <vt:lpstr>Bảng giá</vt:lpstr>
      <vt:lpstr>mã sp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FJM HO20</dc:creator>
  <cp:lastModifiedBy>Administrator</cp:lastModifiedBy>
  <dcterms:created xsi:type="dcterms:W3CDTF">2025-09-26T01:51:27Z</dcterms:created>
  <dcterms:modified xsi:type="dcterms:W3CDTF">2025-10-14T02:58:31Z</dcterms:modified>
</cp:coreProperties>
</file>