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-120" yWindow="-120" windowWidth="24270" windowHeight="13020" activeTab="1"/>
  </bookViews>
  <sheets>
    <sheet name="2024" sheetId="6" r:id="rId1"/>
    <sheet name="2025" sheetId="5" r:id="rId2"/>
    <sheet name="Tổng hợp " sheetId="3" r:id="rId3"/>
    <sheet name="Chi tiết" sheetId="2" r:id="rId4"/>
    <sheet name="Sheet1" sheetId="4" r:id="rId5"/>
  </sheets>
  <definedNames>
    <definedName name="_xlnm._FilterDatabase" localSheetId="0" hidden="1">'2024'!$A$7:$L$19</definedName>
    <definedName name="_xlnm._FilterDatabase" localSheetId="1" hidden="1">'2025'!$A$6:$L$18</definedName>
    <definedName name="_xlnm._FilterDatabase" localSheetId="3" hidden="1">'Chi tiết'!$A$3:$L$950</definedName>
    <definedName name="_xlnm._FilterDatabase" localSheetId="2" hidden="1">'Tổng hợp '!$A$5:$K$17</definedName>
    <definedName name="_xlnm.Print_Area" localSheetId="2">'Tổng hợp '!$A$1:$L$18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61" i="2" l="1"/>
  <c r="J660" i="2"/>
  <c r="J659" i="2"/>
  <c r="K659" i="2" s="1"/>
  <c r="B660" i="2"/>
  <c r="B661" i="2"/>
  <c r="B659" i="2"/>
  <c r="F15" i="5" l="1"/>
  <c r="G15" i="5"/>
  <c r="H15" i="5"/>
  <c r="I15" i="5"/>
  <c r="N15" i="5" s="1"/>
  <c r="M15" i="5" l="1"/>
  <c r="J937" i="2" l="1"/>
  <c r="K937" i="2" s="1"/>
  <c r="J938" i="2"/>
  <c r="K938" i="2" s="1"/>
  <c r="J939" i="2"/>
  <c r="K939" i="2" s="1"/>
  <c r="J940" i="2"/>
  <c r="K940" i="2" s="1"/>
  <c r="J941" i="2"/>
  <c r="K941" i="2" s="1"/>
  <c r="J942" i="2"/>
  <c r="K942" i="2" s="1"/>
  <c r="J943" i="2"/>
  <c r="K943" i="2" s="1"/>
  <c r="J944" i="2"/>
  <c r="K944" i="2" s="1"/>
  <c r="J945" i="2"/>
  <c r="K945" i="2" s="1"/>
  <c r="J946" i="2"/>
  <c r="K946" i="2" s="1"/>
  <c r="J947" i="2"/>
  <c r="K947" i="2" s="1"/>
  <c r="J948" i="2"/>
  <c r="K948" i="2" s="1"/>
  <c r="J949" i="2"/>
  <c r="K949" i="2" s="1"/>
  <c r="J950" i="2"/>
  <c r="K950" i="2" s="1"/>
  <c r="J927" i="2"/>
  <c r="J915" i="2"/>
  <c r="B912" i="2"/>
  <c r="B913" i="2"/>
  <c r="B914" i="2"/>
  <c r="B915" i="2"/>
  <c r="B916" i="2"/>
  <c r="B917" i="2"/>
  <c r="B918" i="2"/>
  <c r="B919" i="2"/>
  <c r="B920" i="2"/>
  <c r="B921" i="2"/>
  <c r="B922" i="2"/>
  <c r="B923" i="2"/>
  <c r="B924" i="2"/>
  <c r="B925" i="2"/>
  <c r="B926" i="2"/>
  <c r="B927" i="2"/>
  <c r="B928" i="2"/>
  <c r="B929" i="2"/>
  <c r="B930" i="2"/>
  <c r="B931" i="2"/>
  <c r="B932" i="2"/>
  <c r="B933" i="2"/>
  <c r="B934" i="2"/>
  <c r="B935" i="2"/>
  <c r="B936" i="2"/>
  <c r="B937" i="2"/>
  <c r="B938" i="2"/>
  <c r="B939" i="2"/>
  <c r="B940" i="2"/>
  <c r="B941" i="2"/>
  <c r="B942" i="2"/>
  <c r="B943" i="2"/>
  <c r="B944" i="2"/>
  <c r="B945" i="2"/>
  <c r="B946" i="2"/>
  <c r="B947" i="2"/>
  <c r="B948" i="2"/>
  <c r="B949" i="2"/>
  <c r="B950" i="2"/>
  <c r="B911" i="2"/>
  <c r="K866" i="2"/>
  <c r="K877" i="2"/>
  <c r="J936" i="2"/>
  <c r="K936" i="2" s="1"/>
  <c r="J935" i="2"/>
  <c r="K935" i="2" s="1"/>
  <c r="J934" i="2"/>
  <c r="K934" i="2" s="1"/>
  <c r="J933" i="2"/>
  <c r="K933" i="2" s="1"/>
  <c r="J932" i="2"/>
  <c r="K932" i="2" s="1"/>
  <c r="J931" i="2"/>
  <c r="K931" i="2" s="1"/>
  <c r="J930" i="2"/>
  <c r="K930" i="2" s="1"/>
  <c r="J929" i="2"/>
  <c r="K929" i="2" s="1"/>
  <c r="J928" i="2"/>
  <c r="K928" i="2" s="1"/>
  <c r="J926" i="2"/>
  <c r="K926" i="2" s="1"/>
  <c r="J925" i="2"/>
  <c r="K925" i="2" s="1"/>
  <c r="J924" i="2"/>
  <c r="K924" i="2" s="1"/>
  <c r="J923" i="2"/>
  <c r="K923" i="2" s="1"/>
  <c r="J922" i="2"/>
  <c r="K922" i="2" s="1"/>
  <c r="J921" i="2"/>
  <c r="K921" i="2" s="1"/>
  <c r="J920" i="2"/>
  <c r="K920" i="2" s="1"/>
  <c r="J919" i="2"/>
  <c r="K919" i="2" s="1"/>
  <c r="J918" i="2"/>
  <c r="K918" i="2" s="1"/>
  <c r="J917" i="2"/>
  <c r="K917" i="2" s="1"/>
  <c r="J916" i="2"/>
  <c r="K916" i="2" s="1"/>
  <c r="J914" i="2"/>
  <c r="K914" i="2" s="1"/>
  <c r="J913" i="2"/>
  <c r="K913" i="2" s="1"/>
  <c r="J912" i="2"/>
  <c r="K912" i="2" s="1"/>
  <c r="J911" i="2"/>
  <c r="K911" i="2" s="1"/>
  <c r="J910" i="2"/>
  <c r="K910" i="2" s="1"/>
  <c r="J909" i="2"/>
  <c r="K909" i="2" s="1"/>
  <c r="J908" i="2"/>
  <c r="K908" i="2" s="1"/>
  <c r="J907" i="2"/>
  <c r="K907" i="2" s="1"/>
  <c r="J906" i="2"/>
  <c r="K906" i="2" s="1"/>
  <c r="J905" i="2"/>
  <c r="K905" i="2" s="1"/>
  <c r="J904" i="2"/>
  <c r="K904" i="2" s="1"/>
  <c r="J903" i="2"/>
  <c r="K903" i="2" s="1"/>
  <c r="J902" i="2"/>
  <c r="K902" i="2" s="1"/>
  <c r="J901" i="2"/>
  <c r="K901" i="2" s="1"/>
  <c r="J900" i="2"/>
  <c r="K900" i="2" s="1"/>
  <c r="J899" i="2"/>
  <c r="K899" i="2" s="1"/>
  <c r="J898" i="2"/>
  <c r="K898" i="2" s="1"/>
  <c r="J897" i="2"/>
  <c r="K897" i="2" s="1"/>
  <c r="J896" i="2"/>
  <c r="K896" i="2" s="1"/>
  <c r="J895" i="2"/>
  <c r="K895" i="2" s="1"/>
  <c r="J894" i="2"/>
  <c r="J893" i="2"/>
  <c r="K893" i="2" s="1"/>
  <c r="J892" i="2"/>
  <c r="K892" i="2" s="1"/>
  <c r="J891" i="2"/>
  <c r="K891" i="2" s="1"/>
  <c r="J890" i="2"/>
  <c r="K890" i="2" s="1"/>
  <c r="J889" i="2"/>
  <c r="K889" i="2" s="1"/>
  <c r="J888" i="2"/>
  <c r="K888" i="2" s="1"/>
  <c r="J887" i="2"/>
  <c r="K887" i="2" s="1"/>
  <c r="J886" i="2"/>
  <c r="K886" i="2" s="1"/>
  <c r="J885" i="2"/>
  <c r="K885" i="2" s="1"/>
  <c r="J884" i="2"/>
  <c r="K884" i="2" s="1"/>
  <c r="J883" i="2"/>
  <c r="K883" i="2" s="1"/>
  <c r="J882" i="2"/>
  <c r="K882" i="2" s="1"/>
  <c r="J881" i="2"/>
  <c r="K881" i="2" s="1"/>
  <c r="J880" i="2"/>
  <c r="K880" i="2" s="1"/>
  <c r="J879" i="2"/>
  <c r="K879" i="2" s="1"/>
  <c r="J878" i="2"/>
  <c r="K878" i="2" s="1"/>
  <c r="J877" i="2"/>
  <c r="J876" i="2"/>
  <c r="K876" i="2" s="1"/>
  <c r="J875" i="2"/>
  <c r="K875" i="2" s="1"/>
  <c r="J874" i="2"/>
  <c r="K874" i="2" s="1"/>
  <c r="J873" i="2"/>
  <c r="K873" i="2" s="1"/>
  <c r="J872" i="2"/>
  <c r="K872" i="2" s="1"/>
  <c r="J871" i="2"/>
  <c r="K871" i="2" s="1"/>
  <c r="J870" i="2"/>
  <c r="K870" i="2" s="1"/>
  <c r="J869" i="2"/>
  <c r="K869" i="2" s="1"/>
  <c r="J868" i="2"/>
  <c r="K868" i="2" s="1"/>
  <c r="J867" i="2"/>
  <c r="K867" i="2" s="1"/>
  <c r="J866" i="2"/>
  <c r="J865" i="2"/>
  <c r="K865" i="2" s="1"/>
  <c r="J864" i="2"/>
  <c r="K864" i="2" s="1"/>
  <c r="J863" i="2"/>
  <c r="K863" i="2" s="1"/>
  <c r="J862" i="2"/>
  <c r="K862" i="2" s="1"/>
  <c r="J861" i="2"/>
  <c r="K861" i="2" s="1"/>
  <c r="J860" i="2"/>
  <c r="K860" i="2" s="1"/>
  <c r="J859" i="2"/>
  <c r="K859" i="2" s="1"/>
  <c r="J858" i="2"/>
  <c r="K858" i="2" s="1"/>
  <c r="J857" i="2"/>
  <c r="K857" i="2" s="1"/>
  <c r="J856" i="2"/>
  <c r="K856" i="2" s="1"/>
  <c r="J855" i="2"/>
  <c r="K855" i="2" s="1"/>
  <c r="J854" i="2"/>
  <c r="K854" i="2" s="1"/>
  <c r="J853" i="2"/>
  <c r="K853" i="2" s="1"/>
  <c r="J852" i="2"/>
  <c r="K852" i="2" s="1"/>
  <c r="J851" i="2"/>
  <c r="K851" i="2" s="1"/>
  <c r="J850" i="2"/>
  <c r="K850" i="2" s="1"/>
  <c r="J849" i="2"/>
  <c r="K849" i="2" s="1"/>
  <c r="J848" i="2"/>
  <c r="K848" i="2" s="1"/>
  <c r="J847" i="2"/>
  <c r="K847" i="2" s="1"/>
  <c r="J846" i="2"/>
  <c r="K846" i="2" s="1"/>
  <c r="J845" i="2"/>
  <c r="K845" i="2" s="1"/>
  <c r="J844" i="2"/>
  <c r="K844" i="2" s="1"/>
  <c r="J843" i="2"/>
  <c r="K843" i="2" s="1"/>
  <c r="J842" i="2"/>
  <c r="K842" i="2" s="1"/>
  <c r="J841" i="2"/>
  <c r="K841" i="2" s="1"/>
  <c r="J840" i="2"/>
  <c r="K840" i="2" s="1"/>
  <c r="J839" i="2"/>
  <c r="K839" i="2" s="1"/>
  <c r="J838" i="2"/>
  <c r="K838" i="2" s="1"/>
  <c r="J837" i="2"/>
  <c r="K837" i="2" s="1"/>
  <c r="J836" i="2"/>
  <c r="K836" i="2" s="1"/>
  <c r="J835" i="2"/>
  <c r="K835" i="2" s="1"/>
  <c r="J834" i="2"/>
  <c r="K834" i="2" s="1"/>
  <c r="J833" i="2"/>
  <c r="K833" i="2" s="1"/>
  <c r="J832" i="2"/>
  <c r="K832" i="2" s="1"/>
  <c r="J831" i="2"/>
  <c r="K831" i="2" s="1"/>
  <c r="J830" i="2"/>
  <c r="K830" i="2" s="1"/>
  <c r="J829" i="2"/>
  <c r="K829" i="2" s="1"/>
  <c r="J828" i="2"/>
  <c r="K828" i="2" s="1"/>
  <c r="J827" i="2"/>
  <c r="K827" i="2" s="1"/>
  <c r="J826" i="2"/>
  <c r="K826" i="2" s="1"/>
  <c r="J825" i="2"/>
  <c r="K825" i="2" s="1"/>
  <c r="J824" i="2"/>
  <c r="K824" i="2" s="1"/>
  <c r="J823" i="2"/>
  <c r="K823" i="2" s="1"/>
  <c r="J822" i="2"/>
  <c r="K822" i="2" s="1"/>
  <c r="J821" i="2"/>
  <c r="K821" i="2" s="1"/>
  <c r="J820" i="2"/>
  <c r="K820" i="2" s="1"/>
  <c r="J819" i="2"/>
  <c r="K819" i="2" s="1"/>
  <c r="J818" i="2"/>
  <c r="K818" i="2" s="1"/>
  <c r="J817" i="2"/>
  <c r="K817" i="2" s="1"/>
  <c r="J816" i="2"/>
  <c r="K816" i="2" s="1"/>
  <c r="J815" i="2"/>
  <c r="K815" i="2" s="1"/>
  <c r="J814" i="2"/>
  <c r="K814" i="2" s="1"/>
  <c r="J813" i="2"/>
  <c r="K813" i="2" s="1"/>
  <c r="J812" i="2"/>
  <c r="K812" i="2" s="1"/>
  <c r="J811" i="2"/>
  <c r="K811" i="2" s="1"/>
  <c r="J810" i="2"/>
  <c r="K810" i="2" s="1"/>
  <c r="J809" i="2"/>
  <c r="K809" i="2" s="1"/>
  <c r="J808" i="2"/>
  <c r="K808" i="2" s="1"/>
  <c r="J807" i="2"/>
  <c r="K807" i="2" s="1"/>
  <c r="J806" i="2"/>
  <c r="K806" i="2" s="1"/>
  <c r="K927" i="2" l="1"/>
  <c r="K915" i="2"/>
  <c r="B806" i="2" l="1"/>
  <c r="B807" i="2"/>
  <c r="B808" i="2"/>
  <c r="B809" i="2"/>
  <c r="B810" i="2"/>
  <c r="B811" i="2"/>
  <c r="B812" i="2"/>
  <c r="B813" i="2"/>
  <c r="B814" i="2"/>
  <c r="B815" i="2"/>
  <c r="B816" i="2"/>
  <c r="B817" i="2"/>
  <c r="B818" i="2"/>
  <c r="B819" i="2"/>
  <c r="B820" i="2"/>
  <c r="B821" i="2"/>
  <c r="B822" i="2"/>
  <c r="B823" i="2"/>
  <c r="B824" i="2"/>
  <c r="B825" i="2"/>
  <c r="B826" i="2"/>
  <c r="B827" i="2"/>
  <c r="B828" i="2"/>
  <c r="B829" i="2"/>
  <c r="B830" i="2"/>
  <c r="B831" i="2"/>
  <c r="B832" i="2"/>
  <c r="B833" i="2"/>
  <c r="B834" i="2"/>
  <c r="B835" i="2"/>
  <c r="B836" i="2"/>
  <c r="B837" i="2"/>
  <c r="B838" i="2"/>
  <c r="B839" i="2"/>
  <c r="B840" i="2"/>
  <c r="B841" i="2"/>
  <c r="B842" i="2"/>
  <c r="B843" i="2"/>
  <c r="B844" i="2"/>
  <c r="B845" i="2"/>
  <c r="B846" i="2"/>
  <c r="B847" i="2"/>
  <c r="B848" i="2"/>
  <c r="B849" i="2"/>
  <c r="B850" i="2"/>
  <c r="B851" i="2"/>
  <c r="B852" i="2"/>
  <c r="B853" i="2"/>
  <c r="B854" i="2"/>
  <c r="B855" i="2"/>
  <c r="B856" i="2"/>
  <c r="B857" i="2"/>
  <c r="B858" i="2"/>
  <c r="B859" i="2"/>
  <c r="B860" i="2"/>
  <c r="B861" i="2"/>
  <c r="B862" i="2"/>
  <c r="B863" i="2"/>
  <c r="B864" i="2"/>
  <c r="B865" i="2"/>
  <c r="B866" i="2"/>
  <c r="B867" i="2"/>
  <c r="B868" i="2"/>
  <c r="B869" i="2"/>
  <c r="B870" i="2"/>
  <c r="B871" i="2"/>
  <c r="B872" i="2"/>
  <c r="B873" i="2"/>
  <c r="B874" i="2"/>
  <c r="B875" i="2"/>
  <c r="B876" i="2"/>
  <c r="B877" i="2"/>
  <c r="B878" i="2"/>
  <c r="B879" i="2"/>
  <c r="B880" i="2"/>
  <c r="B881" i="2"/>
  <c r="B882" i="2"/>
  <c r="B883" i="2"/>
  <c r="B884" i="2"/>
  <c r="B885" i="2"/>
  <c r="B886" i="2"/>
  <c r="B887" i="2"/>
  <c r="B888" i="2"/>
  <c r="B889" i="2"/>
  <c r="B890" i="2"/>
  <c r="B891" i="2"/>
  <c r="B892" i="2"/>
  <c r="B893" i="2"/>
  <c r="B894" i="2"/>
  <c r="B895" i="2"/>
  <c r="B896" i="2"/>
  <c r="B897" i="2"/>
  <c r="B898" i="2"/>
  <c r="B899" i="2"/>
  <c r="B900" i="2"/>
  <c r="B901" i="2"/>
  <c r="B902" i="2"/>
  <c r="B903" i="2"/>
  <c r="B904" i="2"/>
  <c r="B905" i="2"/>
  <c r="B906" i="2"/>
  <c r="B907" i="2"/>
  <c r="B908" i="2"/>
  <c r="B909" i="2"/>
  <c r="B910" i="2"/>
  <c r="E15" i="5" l="1"/>
  <c r="I28" i="6" l="1"/>
  <c r="O23" i="6"/>
  <c r="C21" i="6"/>
  <c r="E23" i="6"/>
  <c r="E22" i="6"/>
  <c r="G30" i="6"/>
  <c r="G29" i="6"/>
  <c r="G28" i="6"/>
  <c r="G32" i="6" s="1"/>
  <c r="I21" i="6"/>
  <c r="O20" i="6"/>
  <c r="M20" i="6"/>
  <c r="L20" i="6"/>
  <c r="K20" i="6"/>
  <c r="J20" i="6"/>
  <c r="D20" i="6"/>
  <c r="C20" i="6"/>
  <c r="E19" i="6"/>
  <c r="H18" i="6"/>
  <c r="G18" i="6"/>
  <c r="E18" i="6"/>
  <c r="F18" i="6" s="1"/>
  <c r="I18" i="6" s="1"/>
  <c r="N18" i="6" s="1"/>
  <c r="E17" i="6"/>
  <c r="F16" i="6"/>
  <c r="E16" i="6"/>
  <c r="H16" i="6" s="1"/>
  <c r="E15" i="6"/>
  <c r="G15" i="6" s="1"/>
  <c r="H14" i="6"/>
  <c r="G14" i="6"/>
  <c r="E14" i="6"/>
  <c r="H13" i="6"/>
  <c r="G13" i="6"/>
  <c r="F13" i="6"/>
  <c r="I13" i="6" s="1"/>
  <c r="N13" i="6" s="1"/>
  <c r="E13" i="6"/>
  <c r="E12" i="6"/>
  <c r="H11" i="6"/>
  <c r="E11" i="6"/>
  <c r="G11" i="6" s="1"/>
  <c r="E10" i="6"/>
  <c r="F10" i="6" s="1"/>
  <c r="G9" i="6"/>
  <c r="F9" i="6"/>
  <c r="I9" i="6" s="1"/>
  <c r="N9" i="6" s="1"/>
  <c r="E9" i="6"/>
  <c r="H9" i="6" s="1"/>
  <c r="E8" i="6"/>
  <c r="E20" i="6" l="1"/>
  <c r="F15" i="6"/>
  <c r="I15" i="6" s="1"/>
  <c r="G12" i="6"/>
  <c r="N15" i="6"/>
  <c r="H17" i="6"/>
  <c r="F19" i="6"/>
  <c r="F8" i="6"/>
  <c r="G8" i="6"/>
  <c r="G10" i="6"/>
  <c r="I10" i="6" s="1"/>
  <c r="N10" i="6" s="1"/>
  <c r="H15" i="6"/>
  <c r="F17" i="6"/>
  <c r="H10" i="6"/>
  <c r="F12" i="6"/>
  <c r="G17" i="6"/>
  <c r="H12" i="6"/>
  <c r="F14" i="6"/>
  <c r="I14" i="6" s="1"/>
  <c r="N14" i="6" s="1"/>
  <c r="G19" i="6"/>
  <c r="H19" i="6"/>
  <c r="H8" i="6"/>
  <c r="F11" i="6"/>
  <c r="I11" i="6" s="1"/>
  <c r="N11" i="6" s="1"/>
  <c r="G16" i="6"/>
  <c r="I16" i="6" s="1"/>
  <c r="N16" i="6" s="1"/>
  <c r="I8" i="6" l="1"/>
  <c r="F20" i="6"/>
  <c r="I17" i="6"/>
  <c r="N17" i="6" s="1"/>
  <c r="I19" i="6"/>
  <c r="N19" i="6" s="1"/>
  <c r="I12" i="6"/>
  <c r="N12" i="6" s="1"/>
  <c r="H20" i="6"/>
  <c r="H22" i="6" s="1"/>
  <c r="G20" i="6"/>
  <c r="I20" i="6" l="1"/>
  <c r="I22" i="6" s="1"/>
  <c r="I24" i="6" s="1"/>
  <c r="N8" i="6"/>
  <c r="N20" i="6" l="1"/>
  <c r="P8" i="6"/>
  <c r="P9" i="6" s="1"/>
  <c r="P10" i="6" s="1"/>
  <c r="P11" i="6" s="1"/>
  <c r="P12" i="6" s="1"/>
  <c r="P13" i="6" s="1"/>
  <c r="P14" i="6" s="1"/>
  <c r="P15" i="6" s="1"/>
  <c r="P16" i="6" l="1"/>
  <c r="P17" i="6" s="1"/>
  <c r="P18" i="6" s="1"/>
  <c r="P19" i="6" s="1"/>
  <c r="P20" i="6"/>
  <c r="P22" i="6" s="1"/>
  <c r="M5" i="3" l="1"/>
  <c r="M18" i="3" s="1"/>
  <c r="K249" i="2" l="1"/>
  <c r="B758" i="2" l="1"/>
  <c r="B759" i="2"/>
  <c r="B760" i="2"/>
  <c r="B761" i="2"/>
  <c r="B762" i="2"/>
  <c r="B763" i="2"/>
  <c r="B764" i="2"/>
  <c r="B765" i="2"/>
  <c r="B766" i="2"/>
  <c r="B767" i="2"/>
  <c r="B768" i="2"/>
  <c r="B769" i="2"/>
  <c r="B770" i="2"/>
  <c r="B771" i="2"/>
  <c r="B772" i="2"/>
  <c r="B773" i="2"/>
  <c r="B774" i="2"/>
  <c r="B775" i="2"/>
  <c r="B776" i="2"/>
  <c r="B777" i="2"/>
  <c r="B778" i="2"/>
  <c r="B779" i="2"/>
  <c r="B780" i="2"/>
  <c r="B781" i="2"/>
  <c r="B782" i="2"/>
  <c r="B783" i="2"/>
  <c r="B784" i="2"/>
  <c r="B785" i="2"/>
  <c r="B786" i="2"/>
  <c r="B787" i="2"/>
  <c r="B788" i="2"/>
  <c r="B789" i="2"/>
  <c r="B790" i="2"/>
  <c r="B791" i="2"/>
  <c r="B792" i="2"/>
  <c r="B793" i="2"/>
  <c r="B794" i="2"/>
  <c r="B795" i="2"/>
  <c r="B796" i="2"/>
  <c r="B797" i="2"/>
  <c r="B798" i="2"/>
  <c r="B799" i="2"/>
  <c r="B800" i="2"/>
  <c r="B801" i="2"/>
  <c r="B802" i="2"/>
  <c r="B803" i="2"/>
  <c r="B804" i="2"/>
  <c r="B805" i="2"/>
  <c r="B757" i="2"/>
  <c r="B666" i="2"/>
  <c r="B667" i="2"/>
  <c r="B668" i="2"/>
  <c r="B669" i="2"/>
  <c r="B670" i="2"/>
  <c r="B671" i="2"/>
  <c r="B672" i="2"/>
  <c r="B673" i="2"/>
  <c r="B674" i="2"/>
  <c r="B675" i="2"/>
  <c r="B676" i="2"/>
  <c r="B677" i="2"/>
  <c r="B678" i="2"/>
  <c r="B679" i="2"/>
  <c r="B680" i="2"/>
  <c r="B681" i="2"/>
  <c r="B682" i="2"/>
  <c r="B683" i="2"/>
  <c r="B684" i="2"/>
  <c r="B685" i="2"/>
  <c r="B686" i="2"/>
  <c r="B687" i="2"/>
  <c r="B688" i="2"/>
  <c r="B689" i="2"/>
  <c r="B690" i="2"/>
  <c r="B691" i="2"/>
  <c r="B692" i="2"/>
  <c r="B693" i="2"/>
  <c r="B694" i="2"/>
  <c r="B695" i="2"/>
  <c r="B696" i="2"/>
  <c r="B697" i="2"/>
  <c r="B698" i="2"/>
  <c r="B699" i="2"/>
  <c r="B700" i="2"/>
  <c r="B701" i="2"/>
  <c r="B702" i="2"/>
  <c r="B703" i="2"/>
  <c r="B704" i="2"/>
  <c r="B705" i="2"/>
  <c r="B706" i="2"/>
  <c r="B707" i="2"/>
  <c r="B708" i="2"/>
  <c r="B709" i="2"/>
  <c r="B710" i="2"/>
  <c r="B711" i="2"/>
  <c r="B712" i="2"/>
  <c r="B713" i="2"/>
  <c r="B714" i="2"/>
  <c r="B715" i="2"/>
  <c r="B716" i="2"/>
  <c r="B717" i="2"/>
  <c r="B718" i="2"/>
  <c r="B719" i="2"/>
  <c r="B720" i="2"/>
  <c r="B721" i="2"/>
  <c r="B722" i="2"/>
  <c r="B723" i="2"/>
  <c r="B724" i="2"/>
  <c r="B725" i="2"/>
  <c r="B726" i="2"/>
  <c r="B727" i="2"/>
  <c r="B728" i="2"/>
  <c r="B729" i="2"/>
  <c r="B730" i="2"/>
  <c r="B731" i="2"/>
  <c r="B732" i="2"/>
  <c r="B733" i="2"/>
  <c r="B734" i="2"/>
  <c r="B735" i="2"/>
  <c r="B736" i="2"/>
  <c r="B737" i="2"/>
  <c r="B738" i="2"/>
  <c r="B739" i="2"/>
  <c r="B740" i="2"/>
  <c r="B741" i="2"/>
  <c r="B742" i="2"/>
  <c r="B743" i="2"/>
  <c r="B744" i="2"/>
  <c r="B745" i="2"/>
  <c r="B746" i="2"/>
  <c r="B747" i="2"/>
  <c r="B748" i="2"/>
  <c r="B749" i="2"/>
  <c r="B750" i="2"/>
  <c r="B751" i="2"/>
  <c r="B752" i="2"/>
  <c r="B753" i="2"/>
  <c r="B754" i="2"/>
  <c r="B755" i="2"/>
  <c r="B756" i="2"/>
  <c r="B665" i="2"/>
  <c r="J19" i="5"/>
  <c r="L19" i="5"/>
  <c r="D13" i="4" l="1"/>
  <c r="E13" i="4"/>
  <c r="F13" i="4"/>
  <c r="C13" i="4"/>
  <c r="B657" i="2" l="1"/>
  <c r="B658" i="2"/>
  <c r="K19" i="5" l="1"/>
  <c r="B656" i="2"/>
  <c r="B496" i="2" l="1"/>
  <c r="B497" i="2"/>
  <c r="B499" i="2"/>
  <c r="B500" i="2"/>
  <c r="B501" i="2"/>
  <c r="B502" i="2"/>
  <c r="B503" i="2"/>
  <c r="B504" i="2"/>
  <c r="B498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59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B583" i="2"/>
  <c r="B584" i="2"/>
  <c r="B585" i="2"/>
  <c r="B586" i="2"/>
  <c r="B587" i="2"/>
  <c r="B588" i="2"/>
  <c r="B589" i="2"/>
  <c r="B590" i="2"/>
  <c r="B591" i="2"/>
  <c r="B592" i="2"/>
  <c r="B593" i="2"/>
  <c r="B594" i="2"/>
  <c r="B595" i="2"/>
  <c r="B596" i="2"/>
  <c r="B597" i="2"/>
  <c r="B598" i="2"/>
  <c r="B599" i="2"/>
  <c r="B602" i="2"/>
  <c r="B603" i="2"/>
  <c r="B600" i="2"/>
  <c r="B604" i="2"/>
  <c r="B601" i="2"/>
  <c r="B605" i="2"/>
  <c r="B606" i="2"/>
  <c r="B607" i="2"/>
  <c r="B608" i="2"/>
  <c r="B609" i="2"/>
  <c r="B610" i="2"/>
  <c r="B611" i="2"/>
  <c r="B612" i="2"/>
  <c r="B613" i="2"/>
  <c r="B614" i="2"/>
  <c r="B615" i="2"/>
  <c r="B616" i="2"/>
  <c r="B617" i="2"/>
  <c r="B618" i="2"/>
  <c r="B619" i="2"/>
  <c r="B620" i="2"/>
  <c r="B621" i="2"/>
  <c r="B622" i="2"/>
  <c r="B623" i="2"/>
  <c r="B624" i="2"/>
  <c r="B625" i="2"/>
  <c r="B626" i="2"/>
  <c r="B627" i="2"/>
  <c r="B628" i="2"/>
  <c r="B629" i="2"/>
  <c r="B630" i="2"/>
  <c r="B631" i="2"/>
  <c r="B632" i="2"/>
  <c r="B633" i="2"/>
  <c r="B634" i="2"/>
  <c r="B635" i="2"/>
  <c r="B636" i="2"/>
  <c r="B637" i="2"/>
  <c r="B638" i="2"/>
  <c r="B639" i="2"/>
  <c r="B640" i="2"/>
  <c r="B641" i="2"/>
  <c r="B642" i="2"/>
  <c r="B643" i="2"/>
  <c r="B644" i="2"/>
  <c r="B645" i="2"/>
  <c r="B646" i="2"/>
  <c r="B647" i="2"/>
  <c r="B648" i="2"/>
  <c r="B649" i="2"/>
  <c r="B650" i="2"/>
  <c r="B651" i="2"/>
  <c r="B652" i="2"/>
  <c r="B653" i="2"/>
  <c r="B654" i="2"/>
  <c r="B655" i="2"/>
  <c r="B494" i="2" l="1"/>
  <c r="B495" i="2"/>
  <c r="B417" i="2"/>
  <c r="B343" i="2"/>
  <c r="B344" i="2"/>
  <c r="B250" i="2"/>
  <c r="B251" i="2"/>
  <c r="B169" i="2"/>
  <c r="B170" i="2"/>
  <c r="B106" i="2"/>
  <c r="B107" i="2"/>
  <c r="B416" i="2"/>
  <c r="B249" i="2"/>
  <c r="B77" i="2"/>
  <c r="B493" i="2"/>
  <c r="B248" i="2" l="1"/>
  <c r="B415" i="2"/>
  <c r="B492" i="2" l="1"/>
  <c r="B105" i="2"/>
  <c r="B168" i="2"/>
  <c r="B342" i="2"/>
  <c r="K342" i="2" l="1"/>
  <c r="K1" i="2" s="1"/>
  <c r="K492" i="2"/>
  <c r="B167" i="2" l="1"/>
  <c r="B414" i="2"/>
  <c r="B341" i="2"/>
  <c r="B247" i="2"/>
  <c r="B104" i="2"/>
  <c r="B162" i="2"/>
  <c r="B234" i="2"/>
  <c r="B246" i="2"/>
  <c r="B336" i="2"/>
  <c r="B402" i="2"/>
  <c r="B489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4" i="2"/>
  <c r="B63" i="2"/>
  <c r="B65" i="2"/>
  <c r="B66" i="2"/>
  <c r="B67" i="2"/>
  <c r="B68" i="2"/>
  <c r="B69" i="2"/>
  <c r="B46" i="2"/>
  <c r="B70" i="2"/>
  <c r="B71" i="2"/>
  <c r="B72" i="2"/>
  <c r="B73" i="2"/>
  <c r="B74" i="2"/>
  <c r="B75" i="2"/>
  <c r="B76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3" i="2"/>
  <c r="B164" i="2"/>
  <c r="B165" i="2"/>
  <c r="B166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5" i="2"/>
  <c r="B236" i="2"/>
  <c r="B237" i="2"/>
  <c r="B238" i="2"/>
  <c r="B239" i="2"/>
  <c r="B240" i="2"/>
  <c r="B241" i="2"/>
  <c r="B242" i="2"/>
  <c r="B243" i="2"/>
  <c r="B244" i="2"/>
  <c r="B245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7" i="2"/>
  <c r="B338" i="2"/>
  <c r="B339" i="2"/>
  <c r="B340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3" i="2"/>
  <c r="B404" i="2"/>
  <c r="B405" i="2"/>
  <c r="B406" i="2"/>
  <c r="B407" i="2"/>
  <c r="B408" i="2"/>
  <c r="B409" i="2"/>
  <c r="B410" i="2"/>
  <c r="B411" i="2"/>
  <c r="B412" i="2"/>
  <c r="B413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90" i="2"/>
  <c r="B491" i="2"/>
  <c r="B4" i="2"/>
  <c r="E14" i="3" l="1"/>
  <c r="E13" i="3"/>
  <c r="D13" i="3"/>
  <c r="D12" i="3"/>
  <c r="D14" i="3"/>
  <c r="C12" i="5"/>
  <c r="C13" i="5"/>
  <c r="I18" i="5"/>
  <c r="D18" i="5"/>
  <c r="C18" i="5"/>
  <c r="C14" i="5"/>
  <c r="C10" i="5"/>
  <c r="D17" i="5"/>
  <c r="D9" i="5"/>
  <c r="C9" i="5"/>
  <c r="I17" i="5"/>
  <c r="D13" i="5"/>
  <c r="I16" i="5"/>
  <c r="D7" i="5"/>
  <c r="C11" i="5"/>
  <c r="D16" i="5"/>
  <c r="D12" i="5"/>
  <c r="D8" i="5"/>
  <c r="D14" i="5"/>
  <c r="C16" i="5"/>
  <c r="C8" i="5"/>
  <c r="C17" i="5"/>
  <c r="D11" i="5"/>
  <c r="C7" i="5"/>
  <c r="D10" i="5"/>
  <c r="E12" i="3"/>
  <c r="C11" i="3"/>
  <c r="D16" i="3"/>
  <c r="E9" i="3"/>
  <c r="L9" i="3" s="1"/>
  <c r="E15" i="3"/>
  <c r="E16" i="3"/>
  <c r="C17" i="3"/>
  <c r="E6" i="3"/>
  <c r="L6" i="3" s="1"/>
  <c r="C9" i="3"/>
  <c r="F6" i="3"/>
  <c r="C8" i="3"/>
  <c r="D9" i="3"/>
  <c r="F17" i="3"/>
  <c r="F12" i="3"/>
  <c r="C12" i="3"/>
  <c r="C15" i="3"/>
  <c r="F15" i="3"/>
  <c r="D17" i="3"/>
  <c r="F9" i="3"/>
  <c r="F7" i="3"/>
  <c r="E7" i="3"/>
  <c r="L7" i="3" s="1"/>
  <c r="E10" i="3"/>
  <c r="L10" i="3" s="1"/>
  <c r="D7" i="3"/>
  <c r="D10" i="3"/>
  <c r="C6" i="3"/>
  <c r="C13" i="3"/>
  <c r="E17" i="3"/>
  <c r="D15" i="3"/>
  <c r="C16" i="3"/>
  <c r="F16" i="3"/>
  <c r="E11" i="3"/>
  <c r="F10" i="3"/>
  <c r="F8" i="3"/>
  <c r="E8" i="3"/>
  <c r="L8" i="3" s="1"/>
  <c r="C10" i="3"/>
  <c r="D8" i="3"/>
  <c r="D11" i="3"/>
  <c r="C7" i="3"/>
  <c r="F11" i="3"/>
  <c r="D6" i="3"/>
  <c r="G14" i="3" l="1"/>
  <c r="H7" i="5"/>
  <c r="F7" i="5"/>
  <c r="G7" i="5"/>
  <c r="F9" i="5"/>
  <c r="G9" i="5"/>
  <c r="H9" i="5"/>
  <c r="H8" i="5"/>
  <c r="G8" i="5"/>
  <c r="F8" i="5"/>
  <c r="I8" i="5" s="1"/>
  <c r="F10" i="5"/>
  <c r="G10" i="5"/>
  <c r="H10" i="5"/>
  <c r="G14" i="5"/>
  <c r="F14" i="5"/>
  <c r="H14" i="5"/>
  <c r="H11" i="5"/>
  <c r="G11" i="5"/>
  <c r="F11" i="5"/>
  <c r="F13" i="5"/>
  <c r="G13" i="5"/>
  <c r="H13" i="5"/>
  <c r="F12" i="5"/>
  <c r="H12" i="5"/>
  <c r="G12" i="5"/>
  <c r="G6" i="3"/>
  <c r="E13" i="5"/>
  <c r="G13" i="3"/>
  <c r="E14" i="5"/>
  <c r="E12" i="5"/>
  <c r="E9" i="5"/>
  <c r="E10" i="5"/>
  <c r="E8" i="5"/>
  <c r="E7" i="5"/>
  <c r="C19" i="5"/>
  <c r="E11" i="5"/>
  <c r="D19" i="5"/>
  <c r="G10" i="3"/>
  <c r="G8" i="3"/>
  <c r="G9" i="3"/>
  <c r="G7" i="3"/>
  <c r="G12" i="3"/>
  <c r="G11" i="3"/>
  <c r="C18" i="3"/>
  <c r="F18" i="3"/>
  <c r="D18" i="3"/>
  <c r="E18" i="3"/>
  <c r="I11" i="5" l="1"/>
  <c r="N11" i="5" s="1"/>
  <c r="I12" i="5"/>
  <c r="I9" i="5"/>
  <c r="I10" i="5"/>
  <c r="M10" i="5" s="1"/>
  <c r="I13" i="5"/>
  <c r="I14" i="5"/>
  <c r="M14" i="5" s="1"/>
  <c r="H6" i="3"/>
  <c r="H7" i="3" s="1"/>
  <c r="H8" i="3" s="1"/>
  <c r="H9" i="3" s="1"/>
  <c r="H10" i="3" s="1"/>
  <c r="H11" i="3" s="1"/>
  <c r="H12" i="3" s="1"/>
  <c r="G18" i="3"/>
  <c r="I20" i="5"/>
  <c r="M8" i="5"/>
  <c r="H19" i="5"/>
  <c r="F19" i="5"/>
  <c r="G19" i="5"/>
  <c r="E19" i="5"/>
  <c r="H18" i="3"/>
  <c r="M11" i="5" l="1"/>
  <c r="N13" i="5"/>
  <c r="Q13" i="5" s="1"/>
  <c r="M13" i="5"/>
  <c r="N14" i="5"/>
  <c r="N9" i="5"/>
  <c r="M9" i="5"/>
  <c r="N12" i="5"/>
  <c r="M12" i="5"/>
  <c r="N10" i="5"/>
  <c r="H13" i="3"/>
  <c r="H14" i="3" s="1"/>
  <c r="H15" i="3" s="1"/>
  <c r="H16" i="3" s="1"/>
  <c r="H17" i="3" s="1"/>
  <c r="J10" i="3"/>
  <c r="Q14" i="5"/>
  <c r="Q19" i="5" s="1"/>
  <c r="O19" i="5"/>
  <c r="N8" i="5"/>
  <c r="I19" i="5"/>
  <c r="M7" i="5"/>
  <c r="P7" i="5"/>
  <c r="I21" i="5" l="1"/>
  <c r="P8" i="5"/>
  <c r="N19" i="5"/>
  <c r="M19" i="5"/>
  <c r="P9" i="5" l="1"/>
  <c r="P10" i="5" s="1"/>
  <c r="P11" i="5" s="1"/>
  <c r="P12" i="5" s="1"/>
  <c r="P13" i="5" s="1"/>
  <c r="P14" i="5" s="1"/>
  <c r="P19" i="5" l="1"/>
  <c r="P15" i="5"/>
</calcChain>
</file>

<file path=xl/comments1.xml><?xml version="1.0" encoding="utf-8"?>
<comments xmlns="http://schemas.openxmlformats.org/spreadsheetml/2006/main">
  <authors>
    <author>Author</author>
  </authors>
  <commentList>
    <comment ref="O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chưa rõ khoản thanh toán cho tháng nào
(từ tháng 1- đến 7đã tt đủ)</t>
        </r>
      </text>
    </comment>
  </commentList>
</comments>
</file>

<file path=xl/sharedStrings.xml><?xml version="1.0" encoding="utf-8"?>
<sst xmlns="http://schemas.openxmlformats.org/spreadsheetml/2006/main" count="5651" uniqueCount="1080">
  <si>
    <t>Giảm trừ</t>
  </si>
  <si>
    <t>Số dư đầu kỳ 31/12/2024</t>
  </si>
  <si>
    <t>STT</t>
  </si>
  <si>
    <t>Số hóa đơn</t>
  </si>
  <si>
    <t>Ký hiệu</t>
  </si>
  <si>
    <t>Ngày hóa đơn</t>
  </si>
  <si>
    <t>Mã khách hàng</t>
  </si>
  <si>
    <t>Tên khách hàng</t>
  </si>
  <si>
    <t>Doanh số bán chưa thuế</t>
  </si>
  <si>
    <t>Tiền thuế GTGT</t>
  </si>
  <si>
    <t>Tổng tiền</t>
  </si>
  <si>
    <t>Số dư đầu kỳ</t>
  </si>
  <si>
    <t>BH</t>
  </si>
  <si>
    <t>TRA</t>
  </si>
  <si>
    <t>P</t>
  </si>
  <si>
    <t>TT</t>
  </si>
  <si>
    <t>Tháng</t>
  </si>
  <si>
    <t>Phát sinh</t>
  </si>
  <si>
    <t>Công nợ cuối kỳ</t>
  </si>
  <si>
    <t>Thanh toán</t>
  </si>
  <si>
    <t>Hàng trả</t>
  </si>
  <si>
    <t>Bán hàng</t>
  </si>
  <si>
    <t>CÔNG NỢ 2025</t>
  </si>
  <si>
    <t>Diễn giải</t>
  </si>
  <si>
    <t>1C25TNN</t>
  </si>
  <si>
    <t>1C25TNF</t>
  </si>
  <si>
    <t>00000068</t>
  </si>
  <si>
    <t>00000070</t>
  </si>
  <si>
    <t>00000132</t>
  </si>
  <si>
    <t>00000358</t>
  </si>
  <si>
    <t>00000923</t>
  </si>
  <si>
    <t>00001014</t>
  </si>
  <si>
    <t>00001015</t>
  </si>
  <si>
    <t>00001095</t>
  </si>
  <si>
    <t>00001127</t>
  </si>
  <si>
    <t>00001393</t>
  </si>
  <si>
    <t>00001419</t>
  </si>
  <si>
    <t>00001459</t>
  </si>
  <si>
    <t>00001500</t>
  </si>
  <si>
    <t>00001504</t>
  </si>
  <si>
    <t>00001550</t>
  </si>
  <si>
    <t>00001685</t>
  </si>
  <si>
    <t>00001686</t>
  </si>
  <si>
    <t>00001745</t>
  </si>
  <si>
    <t>00001746</t>
  </si>
  <si>
    <t>00001786</t>
  </si>
  <si>
    <t>00001890</t>
  </si>
  <si>
    <t>00001918</t>
  </si>
  <si>
    <t>00001923</t>
  </si>
  <si>
    <t>00002607</t>
  </si>
  <si>
    <t>00002634</t>
  </si>
  <si>
    <t>00002635</t>
  </si>
  <si>
    <t>00002738</t>
  </si>
  <si>
    <t>00002797</t>
  </si>
  <si>
    <t>00002845</t>
  </si>
  <si>
    <t>00002886</t>
  </si>
  <si>
    <t>00003036</t>
  </si>
  <si>
    <t>00003037</t>
  </si>
  <si>
    <t>00003038</t>
  </si>
  <si>
    <t>00003039</t>
  </si>
  <si>
    <t>00003083</t>
  </si>
  <si>
    <t>00003109</t>
  </si>
  <si>
    <t>00003110</t>
  </si>
  <si>
    <t>00003124</t>
  </si>
  <si>
    <t>00003128</t>
  </si>
  <si>
    <t>00003154</t>
  </si>
  <si>
    <t>00003260</t>
  </si>
  <si>
    <t>00003386</t>
  </si>
  <si>
    <t>00003412</t>
  </si>
  <si>
    <t>00003442</t>
  </si>
  <si>
    <t>00003525</t>
  </si>
  <si>
    <t>00003553</t>
  </si>
  <si>
    <t>00003554</t>
  </si>
  <si>
    <t>00003555</t>
  </si>
  <si>
    <t>00003557</t>
  </si>
  <si>
    <t>00003558</t>
  </si>
  <si>
    <t>00003559</t>
  </si>
  <si>
    <t>00003562</t>
  </si>
  <si>
    <t>00003563</t>
  </si>
  <si>
    <t>00003607</t>
  </si>
  <si>
    <t>00003609</t>
  </si>
  <si>
    <t>00004512</t>
  </si>
  <si>
    <t>00004669</t>
  </si>
  <si>
    <t>00004670</t>
  </si>
  <si>
    <t>00004671</t>
  </si>
  <si>
    <t>00004674</t>
  </si>
  <si>
    <t>00004677</t>
  </si>
  <si>
    <t>00004698</t>
  </si>
  <si>
    <t>00004699</t>
  </si>
  <si>
    <t>00004700</t>
  </si>
  <si>
    <t>00004736</t>
  </si>
  <si>
    <t>00004737</t>
  </si>
  <si>
    <t>00004915</t>
  </si>
  <si>
    <t>00004941</t>
  </si>
  <si>
    <t>00004942</t>
  </si>
  <si>
    <t>00004945</t>
  </si>
  <si>
    <t>00004948</t>
  </si>
  <si>
    <t>00004996</t>
  </si>
  <si>
    <t>00004997</t>
  </si>
  <si>
    <t>00005017</t>
  </si>
  <si>
    <t>00005060</t>
  </si>
  <si>
    <t>00005061</t>
  </si>
  <si>
    <t>00005062</t>
  </si>
  <si>
    <t>00005063</t>
  </si>
  <si>
    <t>00005064</t>
  </si>
  <si>
    <t>00005065</t>
  </si>
  <si>
    <t>00005067</t>
  </si>
  <si>
    <t>00005070</t>
  </si>
  <si>
    <t>00005119</t>
  </si>
  <si>
    <t>00005120</t>
  </si>
  <si>
    <t>00005121</t>
  </si>
  <si>
    <t>00005211</t>
  </si>
  <si>
    <t>00005229</t>
  </si>
  <si>
    <t>00005242</t>
  </si>
  <si>
    <t>00005243</t>
  </si>
  <si>
    <t>00005297</t>
  </si>
  <si>
    <t>00005388</t>
  </si>
  <si>
    <t>00006498</t>
  </si>
  <si>
    <t>00006501</t>
  </si>
  <si>
    <t>00006530</t>
  </si>
  <si>
    <t>00006715</t>
  </si>
  <si>
    <t>00006718</t>
  </si>
  <si>
    <t>00006839</t>
  </si>
  <si>
    <t>00006840</t>
  </si>
  <si>
    <t>00006841</t>
  </si>
  <si>
    <t>00006848</t>
  </si>
  <si>
    <t>00006856</t>
  </si>
  <si>
    <t>00006857</t>
  </si>
  <si>
    <t>00006858</t>
  </si>
  <si>
    <t>00006859</t>
  </si>
  <si>
    <t>00006860</t>
  </si>
  <si>
    <t>00006861</t>
  </si>
  <si>
    <t>00006949</t>
  </si>
  <si>
    <t>00006950</t>
  </si>
  <si>
    <t>00007017</t>
  </si>
  <si>
    <t>00007018</t>
  </si>
  <si>
    <t>00007019</t>
  </si>
  <si>
    <t>00007027</t>
  </si>
  <si>
    <t>00007099</t>
  </si>
  <si>
    <t>00008094</t>
  </si>
  <si>
    <t>00008190</t>
  </si>
  <si>
    <t>00008192</t>
  </si>
  <si>
    <t>00008595</t>
  </si>
  <si>
    <t>00008616</t>
  </si>
  <si>
    <t>00008696</t>
  </si>
  <si>
    <t>00008697</t>
  </si>
  <si>
    <t>00008699</t>
  </si>
  <si>
    <t>00008700</t>
  </si>
  <si>
    <t>00008701</t>
  </si>
  <si>
    <t>00008702</t>
  </si>
  <si>
    <t>00008703</t>
  </si>
  <si>
    <t>00008704</t>
  </si>
  <si>
    <t>00008707</t>
  </si>
  <si>
    <t>00008888</t>
  </si>
  <si>
    <t>00008889</t>
  </si>
  <si>
    <t>00008890</t>
  </si>
  <si>
    <t>00008891</t>
  </si>
  <si>
    <t>00008899</t>
  </si>
  <si>
    <t>00008908</t>
  </si>
  <si>
    <t>00010271</t>
  </si>
  <si>
    <t>00010279</t>
  </si>
  <si>
    <t>00010488</t>
  </si>
  <si>
    <t>00010531</t>
  </si>
  <si>
    <t>00010597</t>
  </si>
  <si>
    <t>00010649</t>
  </si>
  <si>
    <t>00010698</t>
  </si>
  <si>
    <t>00010748</t>
  </si>
  <si>
    <t>00010750</t>
  </si>
  <si>
    <t>00010760</t>
  </si>
  <si>
    <t>00010792</t>
  </si>
  <si>
    <t>00010805</t>
  </si>
  <si>
    <t>00010807</t>
  </si>
  <si>
    <t>00011863</t>
  </si>
  <si>
    <t>00012283</t>
  </si>
  <si>
    <t>00012340</t>
  </si>
  <si>
    <t>00012470</t>
  </si>
  <si>
    <t>00012519</t>
  </si>
  <si>
    <t>00012520</t>
  </si>
  <si>
    <t>00012521</t>
  </si>
  <si>
    <t>00012656</t>
  </si>
  <si>
    <t>00012692</t>
  </si>
  <si>
    <t>00012717</t>
  </si>
  <si>
    <t>00012721</t>
  </si>
  <si>
    <t>00013741</t>
  </si>
  <si>
    <t>00014177</t>
  </si>
  <si>
    <t>00014178</t>
  </si>
  <si>
    <t>00014227</t>
  </si>
  <si>
    <t>00014228</t>
  </si>
  <si>
    <t>00014229</t>
  </si>
  <si>
    <t>00014230</t>
  </si>
  <si>
    <t>00014315</t>
  </si>
  <si>
    <t>00014386</t>
  </si>
  <si>
    <t>00014497</t>
  </si>
  <si>
    <t>00015269</t>
  </si>
  <si>
    <t>00015270</t>
  </si>
  <si>
    <t>00015286</t>
  </si>
  <si>
    <t>00015336</t>
  </si>
  <si>
    <t>00015337</t>
  </si>
  <si>
    <t>00015346</t>
  </si>
  <si>
    <t>00015347</t>
  </si>
  <si>
    <t>00015594</t>
  </si>
  <si>
    <t>00015595</t>
  </si>
  <si>
    <t>00015613</t>
  </si>
  <si>
    <t>00015619</t>
  </si>
  <si>
    <t>00015620</t>
  </si>
  <si>
    <t>00015621</t>
  </si>
  <si>
    <t>00015622</t>
  </si>
  <si>
    <t>00015623</t>
  </si>
  <si>
    <t>00015704</t>
  </si>
  <si>
    <t>00015705</t>
  </si>
  <si>
    <t>00015706</t>
  </si>
  <si>
    <t>00015733</t>
  </si>
  <si>
    <t>00015735</t>
  </si>
  <si>
    <t>00015778</t>
  </si>
  <si>
    <t>00016956</t>
  </si>
  <si>
    <t>00016982</t>
  </si>
  <si>
    <t>00016990</t>
  </si>
  <si>
    <t>00017046</t>
  </si>
  <si>
    <t>00017153</t>
  </si>
  <si>
    <t>00017200</t>
  </si>
  <si>
    <t>00017217</t>
  </si>
  <si>
    <t>00017221</t>
  </si>
  <si>
    <t>00017222</t>
  </si>
  <si>
    <t>00017261</t>
  </si>
  <si>
    <t>00017262</t>
  </si>
  <si>
    <t>00017319</t>
  </si>
  <si>
    <t>00017373</t>
  </si>
  <si>
    <t>00017405</t>
  </si>
  <si>
    <t>00017439</t>
  </si>
  <si>
    <t>00017490</t>
  </si>
  <si>
    <t>00017491</t>
  </si>
  <si>
    <t>00017492</t>
  </si>
  <si>
    <t>00017494</t>
  </si>
  <si>
    <t>00018452</t>
  </si>
  <si>
    <t>00018460</t>
  </si>
  <si>
    <t>00018461</t>
  </si>
  <si>
    <t>00018837</t>
  </si>
  <si>
    <t>00018838</t>
  </si>
  <si>
    <t>00018839</t>
  </si>
  <si>
    <t>00018840</t>
  </si>
  <si>
    <t>00018841</t>
  </si>
  <si>
    <t>00018916</t>
  </si>
  <si>
    <t>00018921</t>
  </si>
  <si>
    <t>00018922</t>
  </si>
  <si>
    <t>00018961</t>
  </si>
  <si>
    <t>00018962</t>
  </si>
  <si>
    <t>00018999</t>
  </si>
  <si>
    <t>00019014</t>
  </si>
  <si>
    <t>00019015</t>
  </si>
  <si>
    <t>00019078</t>
  </si>
  <si>
    <t>00019079</t>
  </si>
  <si>
    <t>00019080</t>
  </si>
  <si>
    <t>00019096</t>
  </si>
  <si>
    <t>00019097</t>
  </si>
  <si>
    <t>00020055</t>
  </si>
  <si>
    <t>00020056</t>
  </si>
  <si>
    <t>00020325</t>
  </si>
  <si>
    <t>00020517</t>
  </si>
  <si>
    <t>00020590</t>
  </si>
  <si>
    <t>00020635</t>
  </si>
  <si>
    <t>00020645</t>
  </si>
  <si>
    <t>00020667</t>
  </si>
  <si>
    <t>00020668</t>
  </si>
  <si>
    <t>00020729</t>
  </si>
  <si>
    <t>00020731</t>
  </si>
  <si>
    <t>00020753</t>
  </si>
  <si>
    <t>00020755</t>
  </si>
  <si>
    <t>00021601</t>
  </si>
  <si>
    <t>00021602</t>
  </si>
  <si>
    <t>00021709</t>
  </si>
  <si>
    <t>00021718</t>
  </si>
  <si>
    <t>00021930</t>
  </si>
  <si>
    <t>00021932</t>
  </si>
  <si>
    <t>00021953</t>
  </si>
  <si>
    <t>00021954</t>
  </si>
  <si>
    <t>00021998</t>
  </si>
  <si>
    <t>00021999</t>
  </si>
  <si>
    <t>00022000</t>
  </si>
  <si>
    <t>00022001</t>
  </si>
  <si>
    <t>00022002</t>
  </si>
  <si>
    <t>00022003</t>
  </si>
  <si>
    <t>00022004</t>
  </si>
  <si>
    <t>00022040</t>
  </si>
  <si>
    <t>00022067</t>
  </si>
  <si>
    <t>00022158</t>
  </si>
  <si>
    <t>00022159</t>
  </si>
  <si>
    <t>00022160</t>
  </si>
  <si>
    <t>00022197</t>
  </si>
  <si>
    <t>00022208</t>
  </si>
  <si>
    <t>00023005</t>
  </si>
  <si>
    <t>00023050</t>
  </si>
  <si>
    <t>00023051</t>
  </si>
  <si>
    <t>00023053</t>
  </si>
  <si>
    <t>00023054</t>
  </si>
  <si>
    <t>00023074</t>
  </si>
  <si>
    <t>00023113</t>
  </si>
  <si>
    <t>00023533</t>
  </si>
  <si>
    <t>00023534</t>
  </si>
  <si>
    <t>00023536</t>
  </si>
  <si>
    <t>00023537</t>
  </si>
  <si>
    <t>00023538</t>
  </si>
  <si>
    <t>00023539</t>
  </si>
  <si>
    <t>00023540</t>
  </si>
  <si>
    <t>00023565</t>
  </si>
  <si>
    <t>00023601</t>
  </si>
  <si>
    <t>00023602</t>
  </si>
  <si>
    <t>00023638</t>
  </si>
  <si>
    <t>00023720</t>
  </si>
  <si>
    <t>00023783</t>
  </si>
  <si>
    <t>00023785</t>
  </si>
  <si>
    <t>00023786</t>
  </si>
  <si>
    <t>00023806</t>
  </si>
  <si>
    <t>00023807</t>
  </si>
  <si>
    <t>00023808</t>
  </si>
  <si>
    <t>00023817</t>
  </si>
  <si>
    <t>00024540</t>
  </si>
  <si>
    <t>00024981</t>
  </si>
  <si>
    <t>00024982</t>
  </si>
  <si>
    <t>00025004</t>
  </si>
  <si>
    <t>00025048</t>
  </si>
  <si>
    <t>00025049</t>
  </si>
  <si>
    <t>00025050</t>
  </si>
  <si>
    <t>00025051</t>
  </si>
  <si>
    <t>00025053</t>
  </si>
  <si>
    <t>00025095</t>
  </si>
  <si>
    <t>00025096</t>
  </si>
  <si>
    <t>00025124</t>
  </si>
  <si>
    <t>00025125</t>
  </si>
  <si>
    <t>00025191</t>
  </si>
  <si>
    <t>00025332</t>
  </si>
  <si>
    <t>00025333</t>
  </si>
  <si>
    <t>00025346</t>
  </si>
  <si>
    <t>00026252</t>
  </si>
  <si>
    <t>00026253</t>
  </si>
  <si>
    <t>00026256</t>
  </si>
  <si>
    <t>00026309</t>
  </si>
  <si>
    <t>00026332</t>
  </si>
  <si>
    <t>00026334</t>
  </si>
  <si>
    <t>00026336</t>
  </si>
  <si>
    <t>00026554</t>
  </si>
  <si>
    <t>00026556</t>
  </si>
  <si>
    <t>00026557</t>
  </si>
  <si>
    <t>00026598</t>
  </si>
  <si>
    <t>00026668</t>
  </si>
  <si>
    <t>00026733</t>
  </si>
  <si>
    <t>00026735</t>
  </si>
  <si>
    <t>00026894</t>
  </si>
  <si>
    <t>00026970</t>
  </si>
  <si>
    <t>00028053</t>
  </si>
  <si>
    <t>00028054</t>
  </si>
  <si>
    <t>00028055</t>
  </si>
  <si>
    <t>00028056</t>
  </si>
  <si>
    <t>00028062</t>
  </si>
  <si>
    <t>00028063</t>
  </si>
  <si>
    <t>00028065</t>
  </si>
  <si>
    <t>00028153</t>
  </si>
  <si>
    <t>00028179</t>
  </si>
  <si>
    <t>00028208</t>
  </si>
  <si>
    <t>00028209</t>
  </si>
  <si>
    <t>00028315</t>
  </si>
  <si>
    <t>00028316</t>
  </si>
  <si>
    <t>00028334</t>
  </si>
  <si>
    <t>00029101</t>
  </si>
  <si>
    <t>00029102</t>
  </si>
  <si>
    <t>00029726</t>
  </si>
  <si>
    <t>00029727</t>
  </si>
  <si>
    <t>00029734</t>
  </si>
  <si>
    <t>00029743</t>
  </si>
  <si>
    <t>00029744</t>
  </si>
  <si>
    <t>00029745</t>
  </si>
  <si>
    <t>00029746</t>
  </si>
  <si>
    <t>00029877</t>
  </si>
  <si>
    <t>00029878</t>
  </si>
  <si>
    <t>00029882</t>
  </si>
  <si>
    <t>00029909</t>
  </si>
  <si>
    <t>00030637</t>
  </si>
  <si>
    <t>00030804</t>
  </si>
  <si>
    <t>00030817</t>
  </si>
  <si>
    <t>00030818</t>
  </si>
  <si>
    <t>00031097</t>
  </si>
  <si>
    <t>00031098</t>
  </si>
  <si>
    <t>00031099</t>
  </si>
  <si>
    <t>00031100</t>
  </si>
  <si>
    <t>00031206</t>
  </si>
  <si>
    <t>00031207</t>
  </si>
  <si>
    <t>00031210</t>
  </si>
  <si>
    <t>00031229</t>
  </si>
  <si>
    <t>00031242</t>
  </si>
  <si>
    <t>00031244</t>
  </si>
  <si>
    <t>00031245</t>
  </si>
  <si>
    <t>00031246</t>
  </si>
  <si>
    <t>00031324</t>
  </si>
  <si>
    <t>00032081</t>
  </si>
  <si>
    <t>00032279</t>
  </si>
  <si>
    <t>00032285</t>
  </si>
  <si>
    <t>00032365</t>
  </si>
  <si>
    <t>00032697</t>
  </si>
  <si>
    <t>00032746</t>
  </si>
  <si>
    <t>00032747</t>
  </si>
  <si>
    <t>00032754</t>
  </si>
  <si>
    <t>00032755</t>
  </si>
  <si>
    <t>00032775</t>
  </si>
  <si>
    <t>00032776</t>
  </si>
  <si>
    <t>00032836</t>
  </si>
  <si>
    <t>00032837</t>
  </si>
  <si>
    <t>00032875</t>
  </si>
  <si>
    <t>00032876</t>
  </si>
  <si>
    <t>00032877</t>
  </si>
  <si>
    <t>00032878</t>
  </si>
  <si>
    <t>00032979</t>
  </si>
  <si>
    <t>00033031</t>
  </si>
  <si>
    <t>00033901</t>
  </si>
  <si>
    <t>00033970</t>
  </si>
  <si>
    <t>00034119</t>
  </si>
  <si>
    <t>00034248</t>
  </si>
  <si>
    <t>00034259</t>
  </si>
  <si>
    <t>00034261</t>
  </si>
  <si>
    <t>00034289</t>
  </si>
  <si>
    <t>00034330</t>
  </si>
  <si>
    <t>00034332</t>
  </si>
  <si>
    <t>00034393</t>
  </si>
  <si>
    <t>00034396</t>
  </si>
  <si>
    <t>00034432</t>
  </si>
  <si>
    <t>00034488</t>
  </si>
  <si>
    <t>00034489</t>
  </si>
  <si>
    <t>00034538</t>
  </si>
  <si>
    <t>00035004</t>
  </si>
  <si>
    <t>00035427</t>
  </si>
  <si>
    <t>00035474</t>
  </si>
  <si>
    <t>00035484</t>
  </si>
  <si>
    <t>00035786</t>
  </si>
  <si>
    <t>00035822</t>
  </si>
  <si>
    <t>00035823</t>
  </si>
  <si>
    <t>00035836</t>
  </si>
  <si>
    <t>00035907</t>
  </si>
  <si>
    <t>00035924</t>
  </si>
  <si>
    <t>00035925</t>
  </si>
  <si>
    <t>00035967</t>
  </si>
  <si>
    <t>00036028</t>
  </si>
  <si>
    <t>00036041</t>
  </si>
  <si>
    <t>00036078</t>
  </si>
  <si>
    <t>00036079</t>
  </si>
  <si>
    <t>00036110</t>
  </si>
  <si>
    <t>00036112</t>
  </si>
  <si>
    <t>00036113</t>
  </si>
  <si>
    <t>00036129</t>
  </si>
  <si>
    <t>00036629</t>
  </si>
  <si>
    <t>00036646</t>
  </si>
  <si>
    <t>00036656</t>
  </si>
  <si>
    <t>00036698</t>
  </si>
  <si>
    <t>00036939</t>
  </si>
  <si>
    <t>00036940</t>
  </si>
  <si>
    <t>00036989</t>
  </si>
  <si>
    <t>00036996</t>
  </si>
  <si>
    <t>00037006</t>
  </si>
  <si>
    <t>00037007</t>
  </si>
  <si>
    <t>00037008</t>
  </si>
  <si>
    <t>00037042</t>
  </si>
  <si>
    <t>00037043</t>
  </si>
  <si>
    <t>00037044</t>
  </si>
  <si>
    <t>00037084</t>
  </si>
  <si>
    <t>00037149</t>
  </si>
  <si>
    <t>00037151</t>
  </si>
  <si>
    <t>00037152</t>
  </si>
  <si>
    <t>00037183</t>
  </si>
  <si>
    <t>00037226</t>
  </si>
  <si>
    <t>00038268</t>
  </si>
  <si>
    <t>00038283</t>
  </si>
  <si>
    <t>00038659</t>
  </si>
  <si>
    <t>00038757</t>
  </si>
  <si>
    <t>00038758</t>
  </si>
  <si>
    <t>00038759</t>
  </si>
  <si>
    <t>00038760</t>
  </si>
  <si>
    <t>00038762</t>
  </si>
  <si>
    <t>00038788</t>
  </si>
  <si>
    <t>00038869</t>
  </si>
  <si>
    <t>00038872</t>
  </si>
  <si>
    <t>00038873</t>
  </si>
  <si>
    <t>00038875</t>
  </si>
  <si>
    <t>00038883</t>
  </si>
  <si>
    <t>00038973</t>
  </si>
  <si>
    <t>00038974</t>
  </si>
  <si>
    <t>00038978</t>
  </si>
  <si>
    <t>00038981</t>
  </si>
  <si>
    <t>00038982</t>
  </si>
  <si>
    <t>00040715</t>
  </si>
  <si>
    <t>00040716</t>
  </si>
  <si>
    <t>BRG01</t>
  </si>
  <si>
    <t>BRG</t>
  </si>
  <si>
    <t>CÔNG TY TNHH BÁN LẺ FUJIMART VIỆT NAM</t>
  </si>
  <si>
    <t>CÔNG TY TNHH XUẤT - NHẬP KHẨU VÀ BÁN LẺ HÀNG TIÊU DÙNG HÀ NỘI</t>
  </si>
  <si>
    <t>BRGMART 105 Lê Duẩn, Hà Nội</t>
  </si>
  <si>
    <t>Siêu thị FujiMart 51 Lê Đại Hành</t>
  </si>
  <si>
    <t>Chiết khấu doanh số có điều kiện</t>
  </si>
  <si>
    <t>Siêu thị intimex Hải Dương</t>
  </si>
  <si>
    <t>Siêu thị FujiMart Lê Văn Lương</t>
  </si>
  <si>
    <t>BRGMART 15-17 Ngọc Khánh, Hà Nội</t>
  </si>
  <si>
    <t>CH Haprofood 24 Trần Nhật Duật</t>
  </si>
  <si>
    <t>BRG10141 Siêu thị Intimemex Như Quỳnh, Hưng Yên</t>
  </si>
  <si>
    <t>Siêu thị FujiMart Trung Yên</t>
  </si>
  <si>
    <t>Cửa hàng Haprofood N4C Trung Hòa Nhân Chính</t>
  </si>
  <si>
    <t>Siêu thị Fuji The Light</t>
  </si>
  <si>
    <t>Seikamart Phạm Ngọc Thạch</t>
  </si>
  <si>
    <t>Siêu thị Fujimart 89 Lạc Long Quân</t>
  </si>
  <si>
    <t>BRGMART Chợ bưởi, HN</t>
  </si>
  <si>
    <t>BRG mart N16 Sài Đồng</t>
  </si>
  <si>
    <t>Seikamart 275 nguyễn Trãi</t>
  </si>
  <si>
    <t>BRG mart Intracom Đông Anh</t>
  </si>
  <si>
    <t>Siêu thị HaproMart Lương Đình Của</t>
  </si>
  <si>
    <t>Siêu thị Fujimart 324 Tây Sơn</t>
  </si>
  <si>
    <t>Siêu thị Fujimart 36 Hoàng Cầu</t>
  </si>
  <si>
    <t>Siêu thị Fujimart 142 Lê Duẩn</t>
  </si>
  <si>
    <t>CH Hapro 83 Nguyễn An Ninh</t>
  </si>
  <si>
    <t>BRGMART 5 Hàm Tử Quan, Hoàn Kiếm, Hà Nội</t>
  </si>
  <si>
    <t>Siêu thị intimex 120 Hàng Trống</t>
  </si>
  <si>
    <t>BRGMART Thanh Xuân, Hà Nội</t>
  </si>
  <si>
    <t>CH Hapro 198 Lò Đúc</t>
  </si>
  <si>
    <t>CH Haprofood Ecohome 3</t>
  </si>
  <si>
    <t>BRGMART Chợ bưởi, HN ( ĐƠN GIAO NGÀY 15-1-2025 )</t>
  </si>
  <si>
    <t>CH Hapro 160-162 ngõ Thái Thịnh I</t>
  </si>
  <si>
    <t>Siêu thị intimex Hưng Yên</t>
  </si>
  <si>
    <t>Siêu thị Fujimart Huỳnh Thúc Kháng</t>
  </si>
  <si>
    <t>Siêu thị BRGMart 63 Hàng trống</t>
  </si>
  <si>
    <t>Siêu thị intimex Hải Phòng</t>
  </si>
  <si>
    <t>Siêu thị BRGMart Nguyễn Văn Cừ</t>
  </si>
  <si>
    <t>BRGMART 13 Thành Công, Hà Nội</t>
  </si>
  <si>
    <t>BRG 1 Lý Nam Đế, Hoàn Kiếm, Hà Nội</t>
  </si>
  <si>
    <t>BRG 156 Ngọc Lâm, Hà Nội</t>
  </si>
  <si>
    <t>Seika Dimond Westlake 98 Tô Ngọc Vân</t>
  </si>
  <si>
    <t>CH Haprofood 9-11 Thổ Quan</t>
  </si>
  <si>
    <t>Siêu thị Fuji MD Complex</t>
  </si>
  <si>
    <t>Siêu thị HaproMart A4 Vĩnh Phúc, Ba Đình</t>
  </si>
  <si>
    <t>BRG D2 Giảng Võ, Hà Nội</t>
  </si>
  <si>
    <t>CH Haprofood 9 Lê Qúy Đôn</t>
  </si>
  <si>
    <t>BRGMART 174 Lạc Long Quân, Tây Hồ</t>
  </si>
  <si>
    <t>Siêu thị Fujimart Chính Kinh</t>
  </si>
  <si>
    <t>Siêu thị BRGMart Moonlight Vân Canh</t>
  </si>
  <si>
    <t>Siêu thị Fujimart Trần Phú - Hà Đông</t>
  </si>
  <si>
    <t>Siêu thị Fujimart 67 Trần Phú-Ba Đình, ĐƠN KHAI TRƯƠNG CK 10%</t>
  </si>
  <si>
    <t>BRG 362 Ngọc Lâm, Hà Nội</t>
  </si>
  <si>
    <t>Siêu thị Fujimart 67 Trần Phú-Ba Đình</t>
  </si>
  <si>
    <t>Siêu thị Fujimart 249 Thụy Khê</t>
  </si>
  <si>
    <t>Siêu thị FujiMart Tân Mai, ĐƠN KHAI TRƯƠNG CK 10%</t>
  </si>
  <si>
    <t>Siêu thị FujiMart Times City, ĐƠN KHAI TRƯƠNG CK 10%</t>
  </si>
  <si>
    <t>Siêu thị FujiMart Tân Mai</t>
  </si>
  <si>
    <t>Siêu thị FujiMart Times City</t>
  </si>
  <si>
    <t>FJM Thanh toan tien nhap hang</t>
  </si>
  <si>
    <t>25077 HCRC TT tien hang-BA-1743409909430-1</t>
  </si>
  <si>
    <t>FJM thanh toan tien hang-BA-1745567526028-1</t>
  </si>
  <si>
    <t>FJM THANH TOAN TIEN HANG-BA-1748250052787-1</t>
  </si>
  <si>
    <t>FJM THANH TOAN TIEN HANG</t>
  </si>
  <si>
    <t>00003204</t>
  </si>
  <si>
    <t>00002431</t>
  </si>
  <si>
    <t>00001568</t>
  </si>
  <si>
    <t>00000839</t>
  </si>
  <si>
    <t>00000204</t>
  </si>
  <si>
    <t>BC2502/0051</t>
  </si>
  <si>
    <t>BC2503/0022</t>
  </si>
  <si>
    <t>BC2503/0051</t>
  </si>
  <si>
    <t>BC2504/0035</t>
  </si>
  <si>
    <t>BC2505/0049</t>
  </si>
  <si>
    <t>BC2506/0040</t>
  </si>
  <si>
    <t>GT</t>
  </si>
  <si>
    <t>1K25TVP</t>
  </si>
  <si>
    <t>1K25TBS</t>
  </si>
  <si>
    <t xml:space="preserve"> 1K25TVP</t>
  </si>
  <si>
    <t>Phí hỗ trợ T4.2025</t>
  </si>
  <si>
    <t>Phí hỗ trợ T5.2025</t>
  </si>
  <si>
    <t>Phí hỗ trợ T3.2025</t>
  </si>
  <si>
    <t>Phí hỗ trợ T2.2025</t>
  </si>
  <si>
    <t>Phí hỗ trợ T1.2025</t>
  </si>
  <si>
    <t>Phí hỗ trợ T6.2025</t>
  </si>
  <si>
    <t>1K25TKK</t>
  </si>
  <si>
    <t>Chiết khấu doanh số không điều kiện T5</t>
  </si>
  <si>
    <t>Chiết khấu thanh toán T5</t>
  </si>
  <si>
    <t>Chiết khấu doanh số không điều kiện T4</t>
  </si>
  <si>
    <t>Chiết khấu thanh toán T4</t>
  </si>
  <si>
    <t>Chiết khấu doanh số không điều kiện T3</t>
  </si>
  <si>
    <t>Chiết khấu thanh toán T3</t>
  </si>
  <si>
    <t>Hàng trả (Fuji xuất bán cho NCC)</t>
  </si>
  <si>
    <t>Chiết khấu doanh số không điều kiện T2</t>
  </si>
  <si>
    <t>Chiết khấu thanh toán T2</t>
  </si>
  <si>
    <t>Chiết khấu doanh số không điều kiện T1</t>
  </si>
  <si>
    <t>Chiết khấu thanh toán T1</t>
  </si>
  <si>
    <t>NGÀY TT</t>
  </si>
  <si>
    <t>Chiết khấu doanh số không điều kiện T6</t>
  </si>
  <si>
    <t>Chiết khấu thanh toán T6</t>
  </si>
  <si>
    <t>00040923</t>
  </si>
  <si>
    <t>00040924</t>
  </si>
  <si>
    <t>00041015</t>
  </si>
  <si>
    <t>00041016</t>
  </si>
  <si>
    <t>00041017</t>
  </si>
  <si>
    <t>00041018</t>
  </si>
  <si>
    <t>00041029</t>
  </si>
  <si>
    <t>00041054</t>
  </si>
  <si>
    <t>00041057</t>
  </si>
  <si>
    <t>00041076</t>
  </si>
  <si>
    <t>00041834</t>
  </si>
  <si>
    <t>00041851</t>
  </si>
  <si>
    <t>00041905</t>
  </si>
  <si>
    <t>00041906</t>
  </si>
  <si>
    <t>00042348</t>
  </si>
  <si>
    <t>00042406</t>
  </si>
  <si>
    <t>00042407</t>
  </si>
  <si>
    <t>00042411</t>
  </si>
  <si>
    <t>00042412</t>
  </si>
  <si>
    <t>00042423</t>
  </si>
  <si>
    <t>00042424</t>
  </si>
  <si>
    <t>00042425</t>
  </si>
  <si>
    <t>00042473</t>
  </si>
  <si>
    <t>00042475</t>
  </si>
  <si>
    <t>00042544</t>
  </si>
  <si>
    <t>00042624</t>
  </si>
  <si>
    <t>00042643</t>
  </si>
  <si>
    <t>00042977</t>
  </si>
  <si>
    <t>00042978</t>
  </si>
  <si>
    <t>00042979</t>
  </si>
  <si>
    <t>00042980</t>
  </si>
  <si>
    <t>00042981</t>
  </si>
  <si>
    <t>00042982</t>
  </si>
  <si>
    <t>00043436</t>
  </si>
  <si>
    <t>00043528</t>
  </si>
  <si>
    <t>00043534</t>
  </si>
  <si>
    <t>00043545</t>
  </si>
  <si>
    <t>00043843</t>
  </si>
  <si>
    <t>00043844</t>
  </si>
  <si>
    <t>00043847</t>
  </si>
  <si>
    <t>00043923</t>
  </si>
  <si>
    <t>00043933</t>
  </si>
  <si>
    <t>00043936</t>
  </si>
  <si>
    <t>00043937</t>
  </si>
  <si>
    <t>00043938</t>
  </si>
  <si>
    <t>00043939</t>
  </si>
  <si>
    <t>00043940</t>
  </si>
  <si>
    <t>00043956</t>
  </si>
  <si>
    <t>00043957</t>
  </si>
  <si>
    <t>00043958</t>
  </si>
  <si>
    <t>00043997</t>
  </si>
  <si>
    <t>00043998</t>
  </si>
  <si>
    <t>00043999</t>
  </si>
  <si>
    <t>00044139</t>
  </si>
  <si>
    <t>00044140</t>
  </si>
  <si>
    <t>00044222</t>
  </si>
  <si>
    <t>00044227</t>
  </si>
  <si>
    <t>00044229</t>
  </si>
  <si>
    <t>00044233</t>
  </si>
  <si>
    <t>00045005</t>
  </si>
  <si>
    <t>00045006</t>
  </si>
  <si>
    <t>00045007</t>
  </si>
  <si>
    <t>00045008</t>
  </si>
  <si>
    <t>00045011</t>
  </si>
  <si>
    <t>00045019</t>
  </si>
  <si>
    <t>00045077</t>
  </si>
  <si>
    <t>00045112</t>
  </si>
  <si>
    <t>00045113</t>
  </si>
  <si>
    <t>00045114</t>
  </si>
  <si>
    <t>00045115</t>
  </si>
  <si>
    <t>00045521</t>
  </si>
  <si>
    <t>00045595</t>
  </si>
  <si>
    <t>00045612</t>
  </si>
  <si>
    <t>00045613</t>
  </si>
  <si>
    <t>00045618</t>
  </si>
  <si>
    <t>00045619</t>
  </si>
  <si>
    <t>00045620</t>
  </si>
  <si>
    <t>00045621</t>
  </si>
  <si>
    <t>00045623</t>
  </si>
  <si>
    <t>00045627</t>
  </si>
  <si>
    <t>00045628</t>
  </si>
  <si>
    <t>00045629</t>
  </si>
  <si>
    <t>00045669</t>
  </si>
  <si>
    <t>00045670</t>
  </si>
  <si>
    <t>00045671</t>
  </si>
  <si>
    <t>00045723</t>
  </si>
  <si>
    <t>00045724</t>
  </si>
  <si>
    <t>00045725</t>
  </si>
  <si>
    <t>00045759</t>
  </si>
  <si>
    <t>00045760</t>
  </si>
  <si>
    <t>00045761</t>
  </si>
  <si>
    <t>00045762</t>
  </si>
  <si>
    <t>00045796</t>
  </si>
  <si>
    <t>00045797</t>
  </si>
  <si>
    <t>00045798</t>
  </si>
  <si>
    <t>00045820</t>
  </si>
  <si>
    <t>00045821</t>
  </si>
  <si>
    <t>00045855</t>
  </si>
  <si>
    <t>00046820</t>
  </si>
  <si>
    <t>00046822</t>
  </si>
  <si>
    <t>00047100</t>
  </si>
  <si>
    <t>00047113</t>
  </si>
  <si>
    <t>00047114</t>
  </si>
  <si>
    <t>00047332</t>
  </si>
  <si>
    <t>00047437</t>
  </si>
  <si>
    <t>00047654</t>
  </si>
  <si>
    <t>00048591</t>
  </si>
  <si>
    <t>00048740</t>
  </si>
  <si>
    <t>Siêu thị BRGMart Đồ Sơn Hải Phòng, ck cố định 5% + KM gà muối 500g và chân 300g mỗi loại 15% từ ngày 1-7-2025 đến 30-7-2025 + đơn khai trương ck 10%</t>
  </si>
  <si>
    <t>Siêu thị BRGMart Phố Nối, ĐƠN KHAI TRƯƠNG CK 10% + KM SP GÀ MUỐI 500G X 15% VÀ CHÂN 300G X 15% VÀ CK CỐ ĐỊNH 5%</t>
  </si>
  <si>
    <t>Siêu thị BRGMart Phố Nối</t>
  </si>
  <si>
    <t>Siêu thị Fuji Bùi Ngọc Dương ( ĐƠN KHAI TRƯƠNG GIAO VỀ SIÊU THỊ BRG TÂN MAI NHÉ)</t>
  </si>
  <si>
    <t>552</t>
  </si>
  <si>
    <t>1K25TAK</t>
  </si>
  <si>
    <t>Hàng trả - CH HaproFood 156 Ngọc Lâm</t>
  </si>
  <si>
    <t>551</t>
  </si>
  <si>
    <t>Hàng trả - CH Haprofood Ecohome 3</t>
  </si>
  <si>
    <t>550</t>
  </si>
  <si>
    <t>Hàng trả - Siêu thị HaproMart Thành Công</t>
  </si>
  <si>
    <t>549</t>
  </si>
  <si>
    <t>Hàng trả - Siêu thị intimex Nguyễn Văn Cừ</t>
  </si>
  <si>
    <t>548</t>
  </si>
  <si>
    <t>Hàng trả - Siêu thị fujiMart 142 Lê Duẩn</t>
  </si>
  <si>
    <t>547</t>
  </si>
  <si>
    <t>Hàng trả - Siêu thị Fuji Trần Phú - Hà Đông</t>
  </si>
  <si>
    <t>546</t>
  </si>
  <si>
    <t>Hàng trả - Siêu thị BRGMart 63 Hàng trống</t>
  </si>
  <si>
    <t>545</t>
  </si>
  <si>
    <t>544</t>
  </si>
  <si>
    <t>Hàng trả - CH HaproFood 362 Ngọc Lâm</t>
  </si>
  <si>
    <t>543</t>
  </si>
  <si>
    <t>Hàng trả - BRG mart N16 Sài Đồng</t>
  </si>
  <si>
    <t>542</t>
  </si>
  <si>
    <t>Hàng trả - CH Haprofood 24 Trần Nhật Duật</t>
  </si>
  <si>
    <t>541</t>
  </si>
  <si>
    <t>Hàng trả - BRG mart Intracom Đông Anh</t>
  </si>
  <si>
    <t>540</t>
  </si>
  <si>
    <t>Hàng trả - CH Hapro 160-162 ngõ Thái Thịnh I</t>
  </si>
  <si>
    <t>539</t>
  </si>
  <si>
    <t>Hàng trả - Fujimart Times City</t>
  </si>
  <si>
    <t>538</t>
  </si>
  <si>
    <t>Hàng trả - CH Hapro Chợ Bưởi</t>
  </si>
  <si>
    <t>537</t>
  </si>
  <si>
    <t>Hàng trả - Siêu thị HaproMart A4 Vĩnh Phúc, Ba Đình</t>
  </si>
  <si>
    <t>536</t>
  </si>
  <si>
    <t>Hàng trả - Siêu thị Fuji Lê Đại Hành</t>
  </si>
  <si>
    <t>535</t>
  </si>
  <si>
    <t>Hàng trả - CH Hapro N4C Trung hòa - Nhân chính</t>
  </si>
  <si>
    <t>534</t>
  </si>
  <si>
    <t>Hàng trả - Fujimart Lê Văn Lương</t>
  </si>
  <si>
    <t>533</t>
  </si>
  <si>
    <t>Hàng trả - Siêu thị Fuji Chính Kinh</t>
  </si>
  <si>
    <t>532</t>
  </si>
  <si>
    <t>Hàng trả - Seikamart 275 nguyễn Trãi</t>
  </si>
  <si>
    <t>531</t>
  </si>
  <si>
    <t>Hàng trả - Siêu thị Fuji 324 Tây Sơn</t>
  </si>
  <si>
    <t>530</t>
  </si>
  <si>
    <t>Hàng trả - Siêu thị Fuji MD Complex</t>
  </si>
  <si>
    <t>529</t>
  </si>
  <si>
    <t>Hàng trả - Siêu thị Fuji 89 Lạc Long Quân</t>
  </si>
  <si>
    <t>528</t>
  </si>
  <si>
    <t>Hàng trả - Siêu thị HaproMart Thanh Xuân</t>
  </si>
  <si>
    <t>527</t>
  </si>
  <si>
    <t>526</t>
  </si>
  <si>
    <t>525</t>
  </si>
  <si>
    <t>Hàng trả - Seikamart Phạm Ngọc Thạch</t>
  </si>
  <si>
    <t>524</t>
  </si>
  <si>
    <t>523</t>
  </si>
  <si>
    <t>522</t>
  </si>
  <si>
    <t>Hàng trả - BRG Mart Moonlight Vân Canh</t>
  </si>
  <si>
    <t>521</t>
  </si>
  <si>
    <t>520</t>
  </si>
  <si>
    <t>519</t>
  </si>
  <si>
    <t>Hàng trả - CH Hapro 83 Nguyễn An Ninh</t>
  </si>
  <si>
    <t>518</t>
  </si>
  <si>
    <t>Hàng trả - CH Hapro 198 Lò đúc</t>
  </si>
  <si>
    <t>517</t>
  </si>
  <si>
    <t>Hàng trả - CH Hapro số 5 Hàm tử quan</t>
  </si>
  <si>
    <t>516</t>
  </si>
  <si>
    <t>515</t>
  </si>
  <si>
    <t>Hàng trả - Siêu thị HaproMart Lương Đình Của</t>
  </si>
  <si>
    <t>514</t>
  </si>
  <si>
    <t>Hàng trả - Siêu thị Fuji giảng võ</t>
  </si>
  <si>
    <t>513</t>
  </si>
  <si>
    <t>512</t>
  </si>
  <si>
    <t>Hàng trả - Siêu thị Fuji Ngọc Khánh</t>
  </si>
  <si>
    <t>511</t>
  </si>
  <si>
    <t>Hàng trả - Seikamart Lý Nam Đế</t>
  </si>
  <si>
    <t>510</t>
  </si>
  <si>
    <t>Hàng trả - Siêu thị intimex Hải Dương</t>
  </si>
  <si>
    <t>509</t>
  </si>
  <si>
    <t>Hàng trả - Siêu thị Fuji Lạc Long Quân</t>
  </si>
  <si>
    <t>508</t>
  </si>
  <si>
    <t>Hàng trả - Fujimart 67 Trần Phú - Ba Đình</t>
  </si>
  <si>
    <t>507</t>
  </si>
  <si>
    <t>506</t>
  </si>
  <si>
    <t>Hàng trả - CH Haprofood 9 Lê Qúy Đôn</t>
  </si>
  <si>
    <t>505</t>
  </si>
  <si>
    <t>Hàng trả - Siêu thị Fuji Thụy Khuê</t>
  </si>
  <si>
    <t>504</t>
  </si>
  <si>
    <t>503</t>
  </si>
  <si>
    <t>502</t>
  </si>
  <si>
    <t>341</t>
  </si>
  <si>
    <t>Các khoản hỗ trợ T7.2025</t>
  </si>
  <si>
    <t>Chiết khấu doanh số không điều kiện T7 3,25%</t>
  </si>
  <si>
    <t>Chiết khấu thanh toán T7 1,5%</t>
  </si>
  <si>
    <t>Các khoản giảm trừ</t>
  </si>
  <si>
    <t>3.5%</t>
  </si>
  <si>
    <t>1.5%</t>
  </si>
  <si>
    <t>3.25%</t>
  </si>
  <si>
    <t>Bán hàng
(đã vat)</t>
  </si>
  <si>
    <t>Tổng giảm trừ</t>
  </si>
  <si>
    <t>Còn nợ</t>
  </si>
  <si>
    <t>Tổng phải thanh toán</t>
  </si>
  <si>
    <t>Tổng 
phải thanh toán</t>
  </si>
  <si>
    <t>Đã 
Thanh toán</t>
  </si>
  <si>
    <t>Tổng cộng</t>
  </si>
  <si>
    <t>CÔNG NỢ 2025 -BRG</t>
  </si>
  <si>
    <t xml:space="preserve">Các khoản giảm trừ </t>
  </si>
  <si>
    <t>chiết khấu ds ko đk
(tt chưa vat)</t>
  </si>
  <si>
    <t>ck thanh toán
 (tt chưa vat)</t>
  </si>
  <si>
    <t>cp hổ trợ đặt hàng, trưng bày, thẻ kh
(tt đã vat)</t>
  </si>
  <si>
    <t>00048848</t>
  </si>
  <si>
    <t>00049106</t>
  </si>
  <si>
    <t>00049117</t>
  </si>
  <si>
    <t>00049128</t>
  </si>
  <si>
    <t>00049132</t>
  </si>
  <si>
    <t>00049231</t>
  </si>
  <si>
    <t>00049235</t>
  </si>
  <si>
    <t>00049264</t>
  </si>
  <si>
    <t>00049266</t>
  </si>
  <si>
    <t>00049314</t>
  </si>
  <si>
    <t>00049371</t>
  </si>
  <si>
    <t>00049372</t>
  </si>
  <si>
    <t>00049408</t>
  </si>
  <si>
    <t>00049409</t>
  </si>
  <si>
    <t>00049410</t>
  </si>
  <si>
    <t>00049412</t>
  </si>
  <si>
    <t>00049467</t>
  </si>
  <si>
    <t>00050266</t>
  </si>
  <si>
    <t>00050267</t>
  </si>
  <si>
    <t>00050310</t>
  </si>
  <si>
    <t>00050685</t>
  </si>
  <si>
    <t>00050692</t>
  </si>
  <si>
    <t>00050730</t>
  </si>
  <si>
    <t>00050732</t>
  </si>
  <si>
    <t>00050741</t>
  </si>
  <si>
    <t>00050742</t>
  </si>
  <si>
    <t>00050743</t>
  </si>
  <si>
    <t>00050744</t>
  </si>
  <si>
    <t>00050745</t>
  </si>
  <si>
    <t>00050750</t>
  </si>
  <si>
    <t>00050751</t>
  </si>
  <si>
    <t>00050752</t>
  </si>
  <si>
    <t>00050753</t>
  </si>
  <si>
    <t>00050900</t>
  </si>
  <si>
    <t>00050933</t>
  </si>
  <si>
    <t>00050936</t>
  </si>
  <si>
    <t>00050995</t>
  </si>
  <si>
    <t>00051027</t>
  </si>
  <si>
    <t>00051926</t>
  </si>
  <si>
    <t>00052005</t>
  </si>
  <si>
    <t>00052006</t>
  </si>
  <si>
    <t>00052017</t>
  </si>
  <si>
    <t>00052361</t>
  </si>
  <si>
    <t>00052391</t>
  </si>
  <si>
    <t>00052392</t>
  </si>
  <si>
    <t>00052400</t>
  </si>
  <si>
    <t>00052401</t>
  </si>
  <si>
    <t>00052402</t>
  </si>
  <si>
    <t>00052415</t>
  </si>
  <si>
    <t>00052419</t>
  </si>
  <si>
    <t>00052544</t>
  </si>
  <si>
    <t>00052546</t>
  </si>
  <si>
    <t>00052547</t>
  </si>
  <si>
    <t>00052561</t>
  </si>
  <si>
    <t>00052589</t>
  </si>
  <si>
    <t>00052632</t>
  </si>
  <si>
    <t>00052639</t>
  </si>
  <si>
    <t>00052912</t>
  </si>
  <si>
    <t>00053699</t>
  </si>
  <si>
    <t>00053711</t>
  </si>
  <si>
    <t>00054142</t>
  </si>
  <si>
    <t>00054143</t>
  </si>
  <si>
    <t>00054144</t>
  </si>
  <si>
    <t>00054249</t>
  </si>
  <si>
    <t>00054250</t>
  </si>
  <si>
    <t>00054251</t>
  </si>
  <si>
    <t>00054252</t>
  </si>
  <si>
    <t>00054253</t>
  </si>
  <si>
    <t>00054254</t>
  </si>
  <si>
    <t>00054255</t>
  </si>
  <si>
    <t>00054256</t>
  </si>
  <si>
    <t>00054257</t>
  </si>
  <si>
    <t>00054258</t>
  </si>
  <si>
    <t>00054259</t>
  </si>
  <si>
    <t>00054306</t>
  </si>
  <si>
    <t>00054307</t>
  </si>
  <si>
    <t>00054308</t>
  </si>
  <si>
    <t>00054309</t>
  </si>
  <si>
    <t>00054310</t>
  </si>
  <si>
    <t>00054311</t>
  </si>
  <si>
    <t>00054312</t>
  </si>
  <si>
    <t>00054363</t>
  </si>
  <si>
    <t>00054364</t>
  </si>
  <si>
    <t>00054365</t>
  </si>
  <si>
    <t>00054453</t>
  </si>
  <si>
    <t>00054454</t>
  </si>
  <si>
    <t>00054455</t>
  </si>
  <si>
    <t>00055780</t>
  </si>
  <si>
    <t>00055802</t>
  </si>
  <si>
    <t>00055820</t>
  </si>
  <si>
    <t>00055821</t>
  </si>
  <si>
    <t>00056289</t>
  </si>
  <si>
    <t>109003302508000265 - BRG D2 Giảng Võ, Hà Nội</t>
  </si>
  <si>
    <t>CH Hapro 53D Hàng Bài, ĐƠN HÀNG KHAI TRƯƠNG GIAO NGÀY 11-8-2025</t>
  </si>
  <si>
    <t>2210</t>
  </si>
  <si>
    <t>Hàng trả -Siêu thị Fuji 324 Tây Sơn</t>
  </si>
  <si>
    <t>Hàng trả -CH Haprofood 9 Lê Qúy Đôn</t>
  </si>
  <si>
    <t>Hàng trả -Siêu thị Fuji Chính Kinh</t>
  </si>
  <si>
    <t>Hàng trả -Siêu thị Fuji 36 Hoàng Cầu</t>
  </si>
  <si>
    <t>Hàng trả -CH Hapro 198 Lò đúc</t>
  </si>
  <si>
    <t>Hàng trả -Seikamart Phạm Ngọc Thạch</t>
  </si>
  <si>
    <t>Hàng trả -Fujimart Trung Yên</t>
  </si>
  <si>
    <t>Hàng trả -Seikamart 275 nguyễn Trãi</t>
  </si>
  <si>
    <t>Hàng trả -BRG Mart Moonlight Vân Canh</t>
  </si>
  <si>
    <t>Hàng trả -Siêu thị HaproMart A4 Vĩnh Phúc, Ba Đình</t>
  </si>
  <si>
    <t>Hàng trả -BRG mart Intracom Đông Anh</t>
  </si>
  <si>
    <t>Hàng trả -Seika Dimond Westlake 98 Tô Ngọc Vân</t>
  </si>
  <si>
    <t>Hàng trả -CH Hapro 83 Nguyễn An Ninh</t>
  </si>
  <si>
    <t>Hàng trả -Siêu thị HaproMart Lương Đình Của</t>
  </si>
  <si>
    <t>Hàng trả -Siêu thị Fuji MD Complex</t>
  </si>
  <si>
    <t>Hàng trả -Siêu thị Fuji Huỳnh Thúc Kháng</t>
  </si>
  <si>
    <t>Hàng trả -CH HaproFood 362 Ngọc Lâm</t>
  </si>
  <si>
    <t>Hàng trả -Seikamart Lý Nam Đế</t>
  </si>
  <si>
    <t>Hàng trả -Siêu thị Fuji Trần Phú - Hà Đông</t>
  </si>
  <si>
    <t>Hàng trả -Siêu thị BRGMart 63 Hàng trống</t>
  </si>
  <si>
    <t>Hàng trả -Siêu thị Fuji Ngọc Khánh</t>
  </si>
  <si>
    <t>Hàng trả -CH Hapro Chợ Bưởi</t>
  </si>
  <si>
    <t>Hàng trả -Siêu thị Fuji 89 Lạc Long Quân</t>
  </si>
  <si>
    <t>Hàng trả -Siêu thị Fuji Lê Đại Hành</t>
  </si>
  <si>
    <t>Hàng trả -CH Haprofood Ecohome 3</t>
  </si>
  <si>
    <t>Hàng trả -Fujimart Lê Văn Lương</t>
  </si>
  <si>
    <t>Hàng trả -Siêu thị FujiThe Light</t>
  </si>
  <si>
    <t>Hàng trả -Siêu thị intimex Hải Dương</t>
  </si>
  <si>
    <t>Hàng trả -Siêu thị intimex Như Quỳnh</t>
  </si>
  <si>
    <t>Hàng trả -CH Haprofood 24 Trần Nhật Duật</t>
  </si>
  <si>
    <t>Hàng trả -CH Hapro N4C Trung hòa - Nhân chính</t>
  </si>
  <si>
    <t>Hàng trả -CH Hapro số 5 Hàm tử quan</t>
  </si>
  <si>
    <t>Hàng trả -Siêu thị intimex Nguyễn Văn Cừ</t>
  </si>
  <si>
    <t>Hàng trả -Fujimart Times City</t>
  </si>
  <si>
    <t>Hàng trả -CH HaproFood 105 Lê Duẩn</t>
  </si>
  <si>
    <t>Phí hỗ trợ năm 2024</t>
  </si>
  <si>
    <t>Số dư đầu kỳ 31/12/2023</t>
  </si>
  <si>
    <t>24-03.Thưởng thanh toán đúng hạn</t>
  </si>
  <si>
    <t>24-06.Hỗ trợ đặt đơn hàng tập trung</t>
  </si>
  <si>
    <t>24-23.Thưởng doanh số không điều kiện (FUJI)</t>
  </si>
  <si>
    <t>24-01.Thưởng doanh số có điều kiện (FUJI)</t>
  </si>
  <si>
    <t>xin khách bbdcn 2024 lưu</t>
  </si>
  <si>
    <t>hỏi hóa đơn hàng trả</t>
  </si>
  <si>
    <t>doanh số ?, ck bao nhiêu</t>
  </si>
  <si>
    <t>0936.222.319 thủy</t>
  </si>
  <si>
    <t>xác nhận thu</t>
  </si>
  <si>
    <t>00056440</t>
  </si>
  <si>
    <t>00056475</t>
  </si>
  <si>
    <t>00056478</t>
  </si>
  <si>
    <t>00056479</t>
  </si>
  <si>
    <t>00056480</t>
  </si>
  <si>
    <t>00056481</t>
  </si>
  <si>
    <t>00056482</t>
  </si>
  <si>
    <t>00056483</t>
  </si>
  <si>
    <t>00056484</t>
  </si>
  <si>
    <t>00056485</t>
  </si>
  <si>
    <t>00056486</t>
  </si>
  <si>
    <t>00056487</t>
  </si>
  <si>
    <t>00056488</t>
  </si>
  <si>
    <t>00056489</t>
  </si>
  <si>
    <t>00056490</t>
  </si>
  <si>
    <t>00056559</t>
  </si>
  <si>
    <t>00056568</t>
  </si>
  <si>
    <t>00056586</t>
  </si>
  <si>
    <t>00056587</t>
  </si>
  <si>
    <t>00056588</t>
  </si>
  <si>
    <t>00056589</t>
  </si>
  <si>
    <t>00056590</t>
  </si>
  <si>
    <t>00056591</t>
  </si>
  <si>
    <t>00056677</t>
  </si>
  <si>
    <t>00056678</t>
  </si>
  <si>
    <t>00056679</t>
  </si>
  <si>
    <t>00056680</t>
  </si>
  <si>
    <t>00056703</t>
  </si>
  <si>
    <t>00057770</t>
  </si>
  <si>
    <t>00057771</t>
  </si>
  <si>
    <t>00057775</t>
  </si>
  <si>
    <t>00057811</t>
  </si>
  <si>
    <t>00057817</t>
  </si>
  <si>
    <t>00057818</t>
  </si>
  <si>
    <t>00057819</t>
  </si>
  <si>
    <t>00057820</t>
  </si>
  <si>
    <t>00057821</t>
  </si>
  <si>
    <t>00057822</t>
  </si>
  <si>
    <t>00057823</t>
  </si>
  <si>
    <t>00057824</t>
  </si>
  <si>
    <t>00057856</t>
  </si>
  <si>
    <t>00057857</t>
  </si>
  <si>
    <t>00057946</t>
  </si>
  <si>
    <t>00057947</t>
  </si>
  <si>
    <t>00057948</t>
  </si>
  <si>
    <t>00058030</t>
  </si>
  <si>
    <t>00058037</t>
  </si>
  <si>
    <t>00058080</t>
  </si>
  <si>
    <t>00058948</t>
  </si>
  <si>
    <t>00058954</t>
  </si>
  <si>
    <t>00059476</t>
  </si>
  <si>
    <t>00059478</t>
  </si>
  <si>
    <t>00059495</t>
  </si>
  <si>
    <t>00059496</t>
  </si>
  <si>
    <t>00059497</t>
  </si>
  <si>
    <t>00059509</t>
  </si>
  <si>
    <t>00059510</t>
  </si>
  <si>
    <t>00059511</t>
  </si>
  <si>
    <t>00059554</t>
  </si>
  <si>
    <t>00059559</t>
  </si>
  <si>
    <t>00059672</t>
  </si>
  <si>
    <t>00059673</t>
  </si>
  <si>
    <t>00059674</t>
  </si>
  <si>
    <t>00059789</t>
  </si>
  <si>
    <t>00059738</t>
  </si>
  <si>
    <t>00059762</t>
  </si>
  <si>
    <t>00059763</t>
  </si>
  <si>
    <t>00060719</t>
  </si>
  <si>
    <t>00060720</t>
  </si>
  <si>
    <t>00060725</t>
  </si>
  <si>
    <t>00061171</t>
  </si>
  <si>
    <t>00061206</t>
  </si>
  <si>
    <t>00061221</t>
  </si>
  <si>
    <t>00061413</t>
  </si>
  <si>
    <t>00061306</t>
  </si>
  <si>
    <t>00061314</t>
  </si>
  <si>
    <t>00061311</t>
  </si>
  <si>
    <t>00061361</t>
  </si>
  <si>
    <t>00061366</t>
  </si>
  <si>
    <t>00061396</t>
  </si>
  <si>
    <t>00061397</t>
  </si>
  <si>
    <t>00061401</t>
  </si>
  <si>
    <t>00061402</t>
  </si>
  <si>
    <t>00061403</t>
  </si>
  <si>
    <t>00061404</t>
  </si>
  <si>
    <t>00061405</t>
  </si>
  <si>
    <t>00061406</t>
  </si>
  <si>
    <t>00061407</t>
  </si>
  <si>
    <t>00062652</t>
  </si>
  <si>
    <t>00062653</t>
  </si>
  <si>
    <t>00062651</t>
  </si>
  <si>
    <t>00062654</t>
  </si>
  <si>
    <t>00062655</t>
  </si>
  <si>
    <t>00062741</t>
  </si>
  <si>
    <t>00062747</t>
  </si>
  <si>
    <t>00062748</t>
  </si>
  <si>
    <t>00062749</t>
  </si>
  <si>
    <t>00062777</t>
  </si>
  <si>
    <t>00062753</t>
  </si>
  <si>
    <t>00062796</t>
  </si>
  <si>
    <t>00063264</t>
  </si>
  <si>
    <t>00063283</t>
  </si>
  <si>
    <t>00063284</t>
  </si>
  <si>
    <t>00063285</t>
  </si>
  <si>
    <t>Siêu thị BRGMart Đồ Sơn Hải Phòng</t>
  </si>
  <si>
    <t>CH Hapro 53D Hàng Bài</t>
  </si>
  <si>
    <t>004003302509000646 - Siêu thị intimex Hải Dương</t>
  </si>
  <si>
    <t>014003302509000387 - BRG10141 Siêu thị Intimemex Như Quỳnh, Hưng Yên</t>
  </si>
  <si>
    <t>010003302509000732 - Siêu thị intimex Hải Phòng</t>
  </si>
  <si>
    <t>224003302509000166 - BRGMART Chợ bưởi, HN</t>
  </si>
  <si>
    <t>234003302509000367 - Siêu thị BRGMart Moonlight Vân Canh</t>
  </si>
  <si>
    <t>Siêu thị Fujimart Trần Phú - Hà Đông - 105001302509001779</t>
  </si>
  <si>
    <t>233003302509000212 - CH Hapro 160-162 ngõ Thái Thịnh I</t>
  </si>
  <si>
    <t>Seikamart 275 nguyễn Trãi- 304003302509000722</t>
  </si>
  <si>
    <t>BRG mart N16 Sài Đồng - 268003302509000694</t>
  </si>
  <si>
    <t>FJM thanh toan tien hang</t>
  </si>
  <si>
    <t>Siêu thị FujiMart Ocean Park, ĐƠN KHAI TRƯƠNG CK 10%</t>
  </si>
  <si>
    <t>Hàng trả - Fujimart Tân Mai</t>
  </si>
  <si>
    <t>Hàng trả - Fujimart Trung Yên</t>
  </si>
  <si>
    <t>Hàng trả - Siêu thị intimex Hải Phòng</t>
  </si>
  <si>
    <t>Hàng trả - Siêu thị Fuji Huỳnh Thúc Kháng</t>
  </si>
  <si>
    <t>Hàng trả - Seika Dimond Westlake 98 Tô Ngọc Vân</t>
  </si>
  <si>
    <t>Hàng trả - Siêu thị BRG Đồ Sơn Hải Phòng</t>
  </si>
  <si>
    <t>Hàng trả - Siêu thị intimex Như Quỳnh</t>
  </si>
  <si>
    <t>Các khoản hỗ trợ T8.2025</t>
  </si>
  <si>
    <t>Chiết khấu doanh số không điều kiện T8 3,25%</t>
  </si>
  <si>
    <t>Chiết khấu thanh toán T8 1,5%</t>
  </si>
  <si>
    <t>1K25TAC</t>
  </si>
  <si>
    <t>31/09/2025</t>
  </si>
  <si>
    <t>Các khoản hỗ trợ T9.2025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</si>
</sst>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5" formatCode="###,###,###,###,###;\-###,###,###,###,###;;@"/>
    <numFmt numFmtId="166" formatCode="_(* #,##0_);_(* \(#,##0\);_(* &quot;&quot;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sz val="11"/>
      <name val="Calibri"/>
      <family val="2"/>
      <scheme val="minor"/>
    </font>
    <font>
      <b/>
      <sz val="15"/>
      <name val="Times New Roman"/>
      <family val="1"/>
    </font>
    <font>
      <sz val="8"/>
      <color rgb="FF000000"/>
      <name val="Microsoft Sans Serif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b/>
      <sz val="12"/>
      <color rgb="FFFF0000"/>
      <name val="Times New Roman"/>
      <family val="1"/>
    </font>
    <font>
      <b/>
      <sz val="15"/>
      <color theme="1"/>
      <name val="Times New Roman"/>
      <family val="1"/>
    </font>
    <font>
      <sz val="8"/>
      <name val="Microsoft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Times New Roman"/>
      <family val="1"/>
    </font>
    <font>
      <sz val="9"/>
      <name val="Microsoft Sans Serif"/>
      <family val="2"/>
    </font>
    <font>
      <sz val="11"/>
      <color rgb="FFCC0066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5D3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107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4" fillId="0" borderId="1" xfId="1" applyNumberFormat="1" applyFont="1" applyBorder="1" applyAlignment="1">
      <alignment horizontal="center"/>
    </xf>
    <xf numFmtId="14" fontId="11" fillId="0" borderId="0" xfId="0" applyNumberFormat="1" applyFont="1" applyAlignment="1">
      <alignment horizontal="center"/>
    </xf>
    <xf numFmtId="0" fontId="10" fillId="0" borderId="0" xfId="0" applyFont="1"/>
    <xf numFmtId="0" fontId="2" fillId="2" borderId="2" xfId="0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12" fillId="0" borderId="0" xfId="0" applyFont="1"/>
    <xf numFmtId="164" fontId="4" fillId="0" borderId="2" xfId="1" quotePrefix="1" applyNumberFormat="1" applyFont="1" applyBorder="1" applyAlignment="1">
      <alignment horizontal="center"/>
    </xf>
    <xf numFmtId="38" fontId="9" fillId="3" borderId="0" xfId="0" applyNumberFormat="1" applyFont="1" applyFill="1"/>
    <xf numFmtId="164" fontId="3" fillId="0" borderId="2" xfId="1" applyNumberFormat="1" applyFont="1" applyBorder="1" applyAlignment="1">
      <alignment horizontal="center"/>
    </xf>
    <xf numFmtId="164" fontId="5" fillId="3" borderId="1" xfId="0" quotePrefix="1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3" fontId="12" fillId="0" borderId="0" xfId="0" applyNumberFormat="1" applyFont="1"/>
    <xf numFmtId="164" fontId="3" fillId="0" borderId="1" xfId="1" applyNumberFormat="1" applyFont="1" applyBorder="1"/>
    <xf numFmtId="0" fontId="0" fillId="0" borderId="0" xfId="0" applyAlignment="1">
      <alignment horizontal="center"/>
    </xf>
    <xf numFmtId="164" fontId="4" fillId="0" borderId="2" xfId="1" quotePrefix="1" applyNumberFormat="1" applyFont="1" applyFill="1" applyBorder="1" applyAlignment="1">
      <alignment horizontal="center"/>
    </xf>
    <xf numFmtId="14" fontId="5" fillId="3" borderId="1" xfId="0" quotePrefix="1" applyNumberFormat="1" applyFont="1" applyFill="1" applyBorder="1" applyAlignment="1">
      <alignment horizontal="center" vertical="center"/>
    </xf>
    <xf numFmtId="14" fontId="0" fillId="0" borderId="0" xfId="0" applyNumberFormat="1"/>
    <xf numFmtId="38" fontId="0" fillId="0" borderId="0" xfId="0" applyNumberFormat="1"/>
    <xf numFmtId="0" fontId="0" fillId="0" borderId="1" xfId="0" applyBorder="1"/>
    <xf numFmtId="0" fontId="8" fillId="0" borderId="1" xfId="0" applyFont="1" applyBorder="1" applyAlignment="1">
      <alignment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164" fontId="15" fillId="0" borderId="1" xfId="1" applyNumberFormat="1" applyFont="1" applyBorder="1" applyAlignment="1">
      <alignment wrapText="1"/>
    </xf>
    <xf numFmtId="164" fontId="12" fillId="0" borderId="0" xfId="0" applyNumberFormat="1" applyFont="1"/>
    <xf numFmtId="0" fontId="6" fillId="5" borderId="1" xfId="0" applyFont="1" applyFill="1" applyBorder="1" applyAlignment="1">
      <alignment horizontal="center" vertical="center" wrapText="1"/>
    </xf>
    <xf numFmtId="38" fontId="6" fillId="5" borderId="1" xfId="0" applyNumberFormat="1" applyFont="1" applyFill="1" applyBorder="1" applyAlignment="1">
      <alignment horizontal="center" vertical="center" wrapText="1"/>
    </xf>
    <xf numFmtId="38" fontId="6" fillId="5" borderId="4" xfId="0" applyNumberFormat="1" applyFont="1" applyFill="1" applyBorder="1" applyAlignment="1">
      <alignment horizontal="center" vertical="center" wrapText="1"/>
    </xf>
    <xf numFmtId="164" fontId="12" fillId="0" borderId="0" xfId="1" applyNumberFormat="1" applyFont="1"/>
    <xf numFmtId="14" fontId="6" fillId="5" borderId="1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/>
    </xf>
    <xf numFmtId="14" fontId="7" fillId="3" borderId="2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38" fontId="7" fillId="3" borderId="1" xfId="0" applyNumberFormat="1" applyFont="1" applyFill="1" applyBorder="1" applyAlignment="1">
      <alignment horizontal="right" vertical="center" wrapText="1"/>
    </xf>
    <xf numFmtId="14" fontId="0" fillId="3" borderId="0" xfId="0" applyNumberFormat="1" applyFill="1"/>
    <xf numFmtId="0" fontId="0" fillId="3" borderId="0" xfId="0" applyFill="1"/>
    <xf numFmtId="164" fontId="4" fillId="0" borderId="1" xfId="1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3" fontId="12" fillId="0" borderId="1" xfId="0" applyNumberFormat="1" applyFont="1" applyBorder="1"/>
    <xf numFmtId="0" fontId="12" fillId="0" borderId="1" xfId="0" applyFont="1" applyBorder="1"/>
    <xf numFmtId="164" fontId="12" fillId="0" borderId="1" xfId="0" applyNumberFormat="1" applyFont="1" applyBorder="1"/>
    <xf numFmtId="164" fontId="4" fillId="0" borderId="1" xfId="1" quotePrefix="1" applyNumberFormat="1" applyFont="1" applyFill="1" applyBorder="1" applyAlignment="1">
      <alignment horizontal="center"/>
    </xf>
    <xf numFmtId="164" fontId="16" fillId="0" borderId="0" xfId="1" applyNumberFormat="1" applyFont="1"/>
    <xf numFmtId="164" fontId="16" fillId="0" borderId="1" xfId="1" applyNumberFormat="1" applyFont="1" applyBorder="1"/>
    <xf numFmtId="164" fontId="17" fillId="3" borderId="1" xfId="0" quotePrefix="1" applyNumberFormat="1" applyFont="1" applyFill="1" applyBorder="1" applyAlignment="1">
      <alignment vertical="center"/>
    </xf>
    <xf numFmtId="0" fontId="10" fillId="0" borderId="1" xfId="0" applyFont="1" applyBorder="1"/>
    <xf numFmtId="38" fontId="7" fillId="6" borderId="1" xfId="0" applyNumberFormat="1" applyFont="1" applyFill="1" applyBorder="1" applyAlignment="1">
      <alignment horizontal="right" vertical="center" wrapText="1"/>
    </xf>
    <xf numFmtId="14" fontId="14" fillId="0" borderId="8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/>
    </xf>
    <xf numFmtId="38" fontId="14" fillId="0" borderId="8" xfId="0" applyNumberFormat="1" applyFont="1" applyBorder="1" applyAlignment="1">
      <alignment horizontal="right" vertical="center"/>
    </xf>
    <xf numFmtId="164" fontId="0" fillId="0" borderId="0" xfId="0" applyNumberFormat="1"/>
    <xf numFmtId="164" fontId="12" fillId="4" borderId="1" xfId="0" applyNumberFormat="1" applyFont="1" applyFill="1" applyBorder="1"/>
    <xf numFmtId="0" fontId="12" fillId="4" borderId="1" xfId="0" applyFont="1" applyFill="1" applyBorder="1"/>
    <xf numFmtId="38" fontId="19" fillId="0" borderId="8" xfId="0" applyNumberFormat="1" applyFont="1" applyBorder="1" applyAlignment="1">
      <alignment horizontal="right" vertical="center"/>
    </xf>
    <xf numFmtId="38" fontId="19" fillId="7" borderId="8" xfId="0" applyNumberFormat="1" applyFont="1" applyFill="1" applyBorder="1" applyAlignment="1">
      <alignment horizontal="right" vertical="center"/>
    </xf>
    <xf numFmtId="38" fontId="19" fillId="8" borderId="8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164" fontId="10" fillId="0" borderId="0" xfId="1" applyNumberFormat="1" applyFont="1"/>
    <xf numFmtId="164" fontId="11" fillId="0" borderId="0" xfId="1" applyNumberFormat="1" applyFont="1" applyAlignment="1">
      <alignment horizontal="center"/>
    </xf>
    <xf numFmtId="165" fontId="0" fillId="0" borderId="0" xfId="0" applyNumberFormat="1" applyAlignment="1">
      <alignment vertical="top"/>
    </xf>
    <xf numFmtId="164" fontId="5" fillId="3" borderId="1" xfId="1" quotePrefix="1" applyNumberFormat="1" applyFont="1" applyFill="1" applyBorder="1" applyAlignment="1">
      <alignment vertical="center"/>
    </xf>
    <xf numFmtId="43" fontId="0" fillId="0" borderId="0" xfId="0" applyNumberFormat="1"/>
    <xf numFmtId="166" fontId="22" fillId="0" borderId="0" xfId="0" applyNumberFormat="1" applyFont="1"/>
    <xf numFmtId="164" fontId="4" fillId="9" borderId="4" xfId="1" applyNumberFormat="1" applyFont="1" applyFill="1" applyBorder="1" applyAlignment="1">
      <alignment horizontal="center"/>
    </xf>
    <xf numFmtId="0" fontId="16" fillId="0" borderId="0" xfId="0" applyFont="1"/>
    <xf numFmtId="0" fontId="0" fillId="9" borderId="0" xfId="0" applyFill="1"/>
    <xf numFmtId="14" fontId="19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38" fontId="23" fillId="0" borderId="1" xfId="0" applyNumberFormat="1" applyFont="1" applyFill="1" applyBorder="1" applyAlignment="1">
      <alignment horizontal="right" vertical="center"/>
    </xf>
    <xf numFmtId="14" fontId="24" fillId="0" borderId="0" xfId="0" applyNumberFormat="1" applyFont="1"/>
    <xf numFmtId="14" fontId="26" fillId="0" borderId="9" xfId="2" applyNumberFormat="1" applyFont="1" applyFill="1" applyBorder="1" applyAlignment="1">
      <alignment horizontal="center" vertical="center"/>
    </xf>
    <xf numFmtId="49" fontId="26" fillId="0" borderId="9" xfId="2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38" fontId="7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14" fontId="13" fillId="0" borderId="0" xfId="0" applyNumberFormat="1" applyFont="1" applyAlignment="1">
      <alignment horizontal="center"/>
    </xf>
    <xf numFmtId="14" fontId="2" fillId="2" borderId="0" xfId="0" applyNumberFormat="1" applyFont="1" applyFill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 wrapText="1"/>
    </xf>
    <xf numFmtId="164" fontId="2" fillId="2" borderId="0" xfId="1" applyNumberFormat="1" applyFont="1" applyFill="1" applyAlignment="1">
      <alignment horizontal="center" vertical="center" wrapText="1"/>
    </xf>
    <xf numFmtId="164" fontId="2" fillId="2" borderId="5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 2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Q33"/>
  <sheetViews>
    <sheetView topLeftCell="A4" workbookViewId="0">
      <pane xSplit="3" ySplit="4" topLeftCell="D17" activePane="bottomRight" state="frozen"/>
      <selection activeCell="A4" sqref="A4"/>
      <selection pane="topRight" activeCell="D4" sqref="D4"/>
      <selection pane="bottomLeft" activeCell="A7" sqref="A7"/>
      <selection pane="bottomRight" activeCell="H30" sqref="H30"/>
    </sheetView>
  </sheetViews>
  <sheetFormatPr defaultRowHeight="15" x14ac:dyDescent="0.25"/>
  <cols>
    <col min="1" max="1" width="5.42578125" customWidth="1"/>
    <col min="2" max="2" width="12.85546875" customWidth="1"/>
    <col min="3" max="3" width="15.7109375" style="74" customWidth="1"/>
    <col min="4" max="4" width="16.85546875" customWidth="1"/>
    <col min="5" max="5" width="32.7109375" customWidth="1"/>
    <col min="6" max="6" width="17.28515625" customWidth="1"/>
    <col min="7" max="7" width="15.5703125" customWidth="1"/>
    <col min="8" max="8" width="20" customWidth="1"/>
    <col min="9" max="9" width="17.85546875" customWidth="1"/>
    <col min="10" max="10" width="13" hidden="1" customWidth="1"/>
    <col min="11" max="11" width="15.42578125" hidden="1" customWidth="1"/>
    <col min="12" max="12" width="14.42578125" hidden="1" customWidth="1"/>
    <col min="13" max="13" width="12.28515625" hidden="1" customWidth="1"/>
    <col min="14" max="14" width="16.28515625" customWidth="1"/>
    <col min="15" max="15" width="17.5703125" customWidth="1"/>
    <col min="16" max="16" width="14.7109375" style="60" customWidth="1"/>
    <col min="17" max="17" width="11" bestFit="1" customWidth="1"/>
  </cols>
  <sheetData>
    <row r="2" spans="1:17" ht="19.5" x14ac:dyDescent="0.3">
      <c r="B2" s="95" t="s">
        <v>804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7" s="6" customFormat="1" ht="19.5" x14ac:dyDescent="0.3">
      <c r="A3" s="5"/>
      <c r="B3" s="5"/>
      <c r="C3" s="76" t="s">
        <v>12</v>
      </c>
      <c r="D3" s="5" t="s">
        <v>13</v>
      </c>
      <c r="E3" s="5"/>
      <c r="F3" s="5"/>
      <c r="G3" s="5"/>
      <c r="H3" s="5"/>
      <c r="I3" s="5" t="s">
        <v>14</v>
      </c>
      <c r="P3" s="60"/>
    </row>
    <row r="4" spans="1:17" s="6" customFormat="1" ht="19.5" x14ac:dyDescent="0.3">
      <c r="A4" s="5"/>
      <c r="B4" s="5"/>
      <c r="C4" s="76"/>
      <c r="D4" s="5"/>
      <c r="E4" s="5"/>
      <c r="F4" s="5"/>
      <c r="G4" s="5"/>
      <c r="H4" s="5"/>
      <c r="I4" s="5"/>
      <c r="P4" s="60"/>
    </row>
    <row r="5" spans="1:17" s="6" customFormat="1" ht="19.5" x14ac:dyDescent="0.3">
      <c r="A5" s="5"/>
      <c r="B5" s="96" t="s">
        <v>16</v>
      </c>
      <c r="C5" s="98" t="s">
        <v>797</v>
      </c>
      <c r="D5" s="100" t="s">
        <v>20</v>
      </c>
      <c r="E5" s="100" t="s">
        <v>10</v>
      </c>
      <c r="F5" s="102" t="s">
        <v>805</v>
      </c>
      <c r="G5" s="102"/>
      <c r="H5" s="102"/>
      <c r="I5" s="102"/>
      <c r="J5" s="63"/>
      <c r="K5" s="63"/>
      <c r="L5" s="63"/>
      <c r="M5" s="63"/>
      <c r="N5" s="100" t="s">
        <v>800</v>
      </c>
      <c r="O5" s="103" t="s">
        <v>802</v>
      </c>
      <c r="P5" s="105" t="s">
        <v>799</v>
      </c>
    </row>
    <row r="6" spans="1:17" ht="60.75" customHeight="1" x14ac:dyDescent="0.25">
      <c r="B6" s="97"/>
      <c r="C6" s="99"/>
      <c r="D6" s="101"/>
      <c r="E6" s="101"/>
      <c r="F6" s="2" t="s">
        <v>806</v>
      </c>
      <c r="G6" s="2" t="s">
        <v>807</v>
      </c>
      <c r="H6" s="2" t="s">
        <v>808</v>
      </c>
      <c r="I6" s="2" t="s">
        <v>798</v>
      </c>
      <c r="J6" s="54"/>
      <c r="K6" s="54"/>
      <c r="L6" s="24"/>
      <c r="M6" s="24"/>
      <c r="N6" s="101" t="s">
        <v>801</v>
      </c>
      <c r="O6" s="104"/>
      <c r="P6" s="106"/>
    </row>
    <row r="7" spans="1:17" s="10" customFormat="1" ht="24.75" customHeight="1" x14ac:dyDescent="0.25">
      <c r="A7" s="8"/>
      <c r="B7" s="3" t="s">
        <v>940</v>
      </c>
      <c r="C7" s="55"/>
      <c r="D7" s="4"/>
      <c r="E7" s="4"/>
      <c r="F7" s="53" t="s">
        <v>796</v>
      </c>
      <c r="G7" s="53" t="s">
        <v>795</v>
      </c>
      <c r="H7" s="53" t="s">
        <v>794</v>
      </c>
      <c r="I7" s="9"/>
      <c r="J7" s="56"/>
      <c r="K7" s="56"/>
      <c r="L7" s="57"/>
      <c r="M7" s="57"/>
      <c r="N7" s="57"/>
      <c r="O7" s="57"/>
      <c r="P7" s="77">
        <v>112444109</v>
      </c>
    </row>
    <row r="8" spans="1:17" s="10" customFormat="1" ht="24.75" customHeight="1" x14ac:dyDescent="0.25">
      <c r="B8" s="15">
        <v>1</v>
      </c>
      <c r="C8" s="74">
        <v>301375788</v>
      </c>
      <c r="D8" s="53"/>
      <c r="E8" s="53">
        <f>+C8-D8</f>
        <v>301375788</v>
      </c>
      <c r="F8" s="53">
        <f>+(E8/1.08)*$F$7</f>
        <v>9069178.8055555541</v>
      </c>
      <c r="G8" s="53">
        <f>+(E8/1.08)*$G$7</f>
        <v>4185774.8333333326</v>
      </c>
      <c r="H8" s="53">
        <f>+E8*$H$7</f>
        <v>10548152.58</v>
      </c>
      <c r="I8" s="53">
        <f>+SUM(F8:H8)</f>
        <v>23803106.218888886</v>
      </c>
      <c r="J8" s="56"/>
      <c r="K8" s="56"/>
      <c r="L8" s="35">
        <v>37092861</v>
      </c>
      <c r="M8" s="58">
        <v>69525351.354629636</v>
      </c>
      <c r="N8" s="58">
        <f>+E8-I8</f>
        <v>277572681.78111112</v>
      </c>
      <c r="O8" s="71">
        <v>90055416</v>
      </c>
      <c r="P8" s="61">
        <f>+P7+N8-O8</f>
        <v>299961374.78111112</v>
      </c>
    </row>
    <row r="9" spans="1:17" s="10" customFormat="1" ht="24.75" customHeight="1" x14ac:dyDescent="0.25">
      <c r="B9" s="15">
        <v>2</v>
      </c>
      <c r="C9" s="74">
        <v>121476688</v>
      </c>
      <c r="D9" s="53"/>
      <c r="E9" s="53">
        <f t="shared" ref="E9:E19" si="0">+C9-D9</f>
        <v>121476688</v>
      </c>
      <c r="F9" s="53">
        <f t="shared" ref="F9:F19" si="1">+(E9/1.08)*$F$7</f>
        <v>3655548.4814814813</v>
      </c>
      <c r="G9" s="53">
        <f t="shared" ref="G9:G19" si="2">+(E9/1.08)*$G$7</f>
        <v>1687176.222222222</v>
      </c>
      <c r="H9" s="53">
        <f t="shared" ref="H9:H19" si="3">+E9*$H$7</f>
        <v>4251684.08</v>
      </c>
      <c r="I9" s="53">
        <f t="shared" ref="I9:I19" si="4">+SUM(F9:H9)</f>
        <v>9594408.7837037034</v>
      </c>
      <c r="J9" s="56"/>
      <c r="K9" s="56"/>
      <c r="L9" s="35">
        <v>2813397</v>
      </c>
      <c r="M9" s="58">
        <v>9162147.7340740748</v>
      </c>
      <c r="N9" s="58">
        <f t="shared" ref="N9:N19" si="5">+E9-I9</f>
        <v>111882279.2162963</v>
      </c>
      <c r="O9" s="71">
        <v>262943483</v>
      </c>
      <c r="P9" s="61">
        <f t="shared" ref="P9:P19" si="6">+P8+N9-O9</f>
        <v>148900170.99740744</v>
      </c>
    </row>
    <row r="10" spans="1:17" s="10" customFormat="1" ht="24.75" customHeight="1" x14ac:dyDescent="0.25">
      <c r="B10" s="15">
        <v>3</v>
      </c>
      <c r="C10" s="74">
        <v>103518328</v>
      </c>
      <c r="D10" s="53"/>
      <c r="E10" s="53">
        <f t="shared" si="0"/>
        <v>103518328</v>
      </c>
      <c r="F10" s="53">
        <f t="shared" si="1"/>
        <v>3115134.8703703703</v>
      </c>
      <c r="G10" s="53">
        <f t="shared" si="2"/>
        <v>1437754.5555555555</v>
      </c>
      <c r="H10" s="53">
        <f t="shared" si="3"/>
        <v>3623141.4800000004</v>
      </c>
      <c r="I10" s="53">
        <f t="shared" si="4"/>
        <v>8176030.9059259258</v>
      </c>
      <c r="J10" s="56"/>
      <c r="K10" s="56"/>
      <c r="L10" s="35">
        <v>3726411</v>
      </c>
      <c r="M10" s="58">
        <v>10155955.919537038</v>
      </c>
      <c r="N10" s="58">
        <f t="shared" si="5"/>
        <v>95342297.09407407</v>
      </c>
      <c r="O10" s="71">
        <v>95878058</v>
      </c>
      <c r="P10" s="61">
        <f t="shared" si="6"/>
        <v>148364410.09148151</v>
      </c>
    </row>
    <row r="11" spans="1:17" s="10" customFormat="1" ht="24.75" customHeight="1" x14ac:dyDescent="0.25">
      <c r="B11" s="15">
        <v>4</v>
      </c>
      <c r="C11" s="74">
        <v>68293445</v>
      </c>
      <c r="D11" s="59"/>
      <c r="E11" s="53">
        <f t="shared" si="0"/>
        <v>68293445</v>
      </c>
      <c r="F11" s="53">
        <f t="shared" si="1"/>
        <v>2055126.8171296294</v>
      </c>
      <c r="G11" s="53">
        <f t="shared" si="2"/>
        <v>948520.06944444438</v>
      </c>
      <c r="H11" s="53">
        <f t="shared" si="3"/>
        <v>2390270.5750000002</v>
      </c>
      <c r="I11" s="53">
        <f t="shared" si="4"/>
        <v>5393917.4615740739</v>
      </c>
      <c r="J11" s="56"/>
      <c r="K11" s="56"/>
      <c r="L11" s="35">
        <v>6429551.7199999988</v>
      </c>
      <c r="M11" s="58">
        <v>13527292.530925926</v>
      </c>
      <c r="N11" s="58">
        <f t="shared" si="5"/>
        <v>62899527.538425922</v>
      </c>
      <c r="O11" s="71">
        <v>83719525</v>
      </c>
      <c r="P11" s="61">
        <f t="shared" si="6"/>
        <v>127544412.62990743</v>
      </c>
      <c r="Q11" s="36"/>
    </row>
    <row r="12" spans="1:17" s="10" customFormat="1" ht="24.75" customHeight="1" x14ac:dyDescent="0.25">
      <c r="B12" s="15">
        <v>5</v>
      </c>
      <c r="C12" s="74">
        <v>98657976</v>
      </c>
      <c r="D12" s="53"/>
      <c r="E12" s="53">
        <f t="shared" si="0"/>
        <v>98657976</v>
      </c>
      <c r="F12" s="53">
        <f t="shared" si="1"/>
        <v>2968874.277777778</v>
      </c>
      <c r="G12" s="53">
        <f t="shared" si="2"/>
        <v>1370249.6666666665</v>
      </c>
      <c r="H12" s="53">
        <f t="shared" si="3"/>
        <v>3453029.16</v>
      </c>
      <c r="I12" s="53">
        <f t="shared" si="4"/>
        <v>7792153.1044444442</v>
      </c>
      <c r="J12" s="56">
        <v>109542237.60000002</v>
      </c>
      <c r="K12" s="56" t="e">
        <v>#REF!</v>
      </c>
      <c r="L12" s="35">
        <v>7097739</v>
      </c>
      <c r="M12" s="58">
        <v>13674045.096944444</v>
      </c>
      <c r="N12" s="58">
        <f t="shared" si="5"/>
        <v>90865822.895555556</v>
      </c>
      <c r="O12" s="71">
        <v>41155231</v>
      </c>
      <c r="P12" s="61">
        <f t="shared" si="6"/>
        <v>177255004.52546299</v>
      </c>
      <c r="Q12" s="36"/>
    </row>
    <row r="13" spans="1:17" s="10" customFormat="1" ht="24.75" customHeight="1" x14ac:dyDescent="0.25">
      <c r="B13" s="15">
        <v>6</v>
      </c>
      <c r="C13" s="74">
        <v>75084783</v>
      </c>
      <c r="D13" s="53"/>
      <c r="E13" s="53">
        <f t="shared" si="0"/>
        <v>75084783</v>
      </c>
      <c r="F13" s="53">
        <f t="shared" si="1"/>
        <v>2259495.7847222225</v>
      </c>
      <c r="G13" s="53">
        <f t="shared" si="2"/>
        <v>1042844.2083333334</v>
      </c>
      <c r="H13" s="53">
        <f t="shared" si="3"/>
        <v>2627967.4050000003</v>
      </c>
      <c r="I13" s="53">
        <f t="shared" si="4"/>
        <v>5930307.3980555562</v>
      </c>
      <c r="J13" s="56"/>
      <c r="K13" s="56"/>
      <c r="L13" s="57"/>
      <c r="M13" s="57"/>
      <c r="N13" s="58">
        <f t="shared" si="5"/>
        <v>69154475.601944447</v>
      </c>
      <c r="O13" s="71">
        <v>73146739</v>
      </c>
      <c r="P13" s="61">
        <f t="shared" si="6"/>
        <v>173262741.12740743</v>
      </c>
      <c r="Q13" s="36"/>
    </row>
    <row r="14" spans="1:17" s="10" customFormat="1" ht="24.75" customHeight="1" x14ac:dyDescent="0.25">
      <c r="B14" s="15">
        <v>7</v>
      </c>
      <c r="C14" s="74">
        <v>92687220</v>
      </c>
      <c r="D14" s="53"/>
      <c r="E14" s="53">
        <f t="shared" si="0"/>
        <v>92687220</v>
      </c>
      <c r="F14" s="53">
        <f t="shared" si="1"/>
        <v>2789198.75</v>
      </c>
      <c r="G14" s="53">
        <f t="shared" si="2"/>
        <v>1287322.5</v>
      </c>
      <c r="H14" s="53">
        <f t="shared" si="3"/>
        <v>3244052.7</v>
      </c>
      <c r="I14" s="53">
        <f t="shared" si="4"/>
        <v>7320573.9500000002</v>
      </c>
      <c r="J14" s="57"/>
      <c r="K14" s="57"/>
      <c r="L14" s="57"/>
      <c r="M14" s="57"/>
      <c r="N14" s="58">
        <f t="shared" si="5"/>
        <v>85366646.049999997</v>
      </c>
      <c r="O14" s="71">
        <v>51158385</v>
      </c>
      <c r="P14" s="61">
        <f t="shared" si="6"/>
        <v>207471002.17740744</v>
      </c>
      <c r="Q14" s="36"/>
    </row>
    <row r="15" spans="1:17" s="10" customFormat="1" ht="24.75" customHeight="1" x14ac:dyDescent="0.25">
      <c r="B15" s="15">
        <v>8</v>
      </c>
      <c r="C15" s="74">
        <v>116146468</v>
      </c>
      <c r="D15" s="53"/>
      <c r="E15" s="53">
        <f t="shared" si="0"/>
        <v>116146468</v>
      </c>
      <c r="F15" s="53">
        <f t="shared" si="1"/>
        <v>3495148.3425925928</v>
      </c>
      <c r="G15" s="53">
        <f t="shared" si="2"/>
        <v>1613145.3888888888</v>
      </c>
      <c r="H15" s="53">
        <f t="shared" si="3"/>
        <v>4065126.3800000004</v>
      </c>
      <c r="I15" s="53">
        <f t="shared" si="4"/>
        <v>9173420.1114814822</v>
      </c>
      <c r="J15" s="57"/>
      <c r="K15" s="57"/>
      <c r="L15" s="57"/>
      <c r="M15" s="57"/>
      <c r="N15" s="58">
        <f t="shared" si="5"/>
        <v>106973047.88851851</v>
      </c>
      <c r="O15" s="71">
        <v>75832789</v>
      </c>
      <c r="P15" s="61">
        <f t="shared" si="6"/>
        <v>238611261.06592596</v>
      </c>
      <c r="Q15" s="36"/>
    </row>
    <row r="16" spans="1:17" s="10" customFormat="1" ht="24.75" customHeight="1" x14ac:dyDescent="0.25">
      <c r="B16" s="15">
        <v>9</v>
      </c>
      <c r="C16" s="74">
        <v>147336314</v>
      </c>
      <c r="D16" s="53"/>
      <c r="E16" s="53">
        <f t="shared" si="0"/>
        <v>147336314</v>
      </c>
      <c r="F16" s="53">
        <f t="shared" si="1"/>
        <v>4433731.6712962966</v>
      </c>
      <c r="G16" s="53">
        <f t="shared" si="2"/>
        <v>2046337.6944444443</v>
      </c>
      <c r="H16" s="53">
        <f t="shared" si="3"/>
        <v>5156770.99</v>
      </c>
      <c r="I16" s="53">
        <f t="shared" si="4"/>
        <v>11636840.355740741</v>
      </c>
      <c r="J16" s="57"/>
      <c r="K16" s="57"/>
      <c r="L16" s="57"/>
      <c r="M16" s="57"/>
      <c r="N16" s="58">
        <f t="shared" si="5"/>
        <v>135699473.64425927</v>
      </c>
      <c r="O16" s="71">
        <v>96337476</v>
      </c>
      <c r="P16" s="61">
        <f t="shared" si="6"/>
        <v>277973258.71018523</v>
      </c>
      <c r="Q16" s="36"/>
    </row>
    <row r="17" spans="2:17" s="10" customFormat="1" ht="24.75" customHeight="1" x14ac:dyDescent="0.25">
      <c r="B17" s="15">
        <v>10</v>
      </c>
      <c r="C17" s="74">
        <v>111640193</v>
      </c>
      <c r="D17" s="53"/>
      <c r="E17" s="53">
        <f t="shared" si="0"/>
        <v>111640193</v>
      </c>
      <c r="F17" s="53">
        <f t="shared" si="1"/>
        <v>3359542.8449074076</v>
      </c>
      <c r="G17" s="53">
        <f t="shared" si="2"/>
        <v>1550558.236111111</v>
      </c>
      <c r="H17" s="53">
        <f t="shared" si="3"/>
        <v>3907406.7550000004</v>
      </c>
      <c r="I17" s="53">
        <f t="shared" si="4"/>
        <v>8817507.8360185195</v>
      </c>
      <c r="J17" s="57"/>
      <c r="K17" s="57"/>
      <c r="L17" s="57"/>
      <c r="M17" s="57"/>
      <c r="N17" s="58">
        <f t="shared" si="5"/>
        <v>102822685.16398148</v>
      </c>
      <c r="O17" s="71">
        <v>110796501</v>
      </c>
      <c r="P17" s="61">
        <f t="shared" si="6"/>
        <v>269999442.87416673</v>
      </c>
      <c r="Q17" s="36"/>
    </row>
    <row r="18" spans="2:17" s="10" customFormat="1" ht="24.75" customHeight="1" x14ac:dyDescent="0.25">
      <c r="B18" s="15">
        <v>11</v>
      </c>
      <c r="C18" s="74">
        <v>112674941</v>
      </c>
      <c r="D18" s="53"/>
      <c r="E18" s="53">
        <f t="shared" si="0"/>
        <v>112674941</v>
      </c>
      <c r="F18" s="53">
        <f t="shared" si="1"/>
        <v>3390681.0949074076</v>
      </c>
      <c r="G18" s="53">
        <f t="shared" si="2"/>
        <v>1564929.736111111</v>
      </c>
      <c r="H18" s="53">
        <f t="shared" si="3"/>
        <v>3943622.9350000005</v>
      </c>
      <c r="I18" s="53">
        <f t="shared" si="4"/>
        <v>8899233.7660185192</v>
      </c>
      <c r="J18" s="57"/>
      <c r="K18" s="57"/>
      <c r="L18" s="57"/>
      <c r="M18" s="57"/>
      <c r="N18" s="58">
        <f t="shared" si="5"/>
        <v>103775707.23398148</v>
      </c>
      <c r="O18" s="71">
        <v>89068103</v>
      </c>
      <c r="P18" s="61">
        <f t="shared" si="6"/>
        <v>284707047.10814822</v>
      </c>
      <c r="Q18" s="36"/>
    </row>
    <row r="19" spans="2:17" s="10" customFormat="1" ht="24.75" customHeight="1" x14ac:dyDescent="0.25">
      <c r="B19" s="15">
        <v>12</v>
      </c>
      <c r="C19" s="74">
        <v>122832728</v>
      </c>
      <c r="D19" s="53"/>
      <c r="E19" s="53">
        <f t="shared" si="0"/>
        <v>122832728</v>
      </c>
      <c r="F19" s="53">
        <f t="shared" si="1"/>
        <v>3696355.2407407407</v>
      </c>
      <c r="G19" s="53">
        <f t="shared" si="2"/>
        <v>1706010.111111111</v>
      </c>
      <c r="H19" s="53">
        <f t="shared" si="3"/>
        <v>4299145.4800000004</v>
      </c>
      <c r="I19" s="53">
        <f t="shared" si="4"/>
        <v>9701510.8318518512</v>
      </c>
      <c r="J19" s="57"/>
      <c r="K19" s="57"/>
      <c r="L19" s="57"/>
      <c r="M19" s="57"/>
      <c r="N19" s="58">
        <f t="shared" si="5"/>
        <v>113131217.16814815</v>
      </c>
      <c r="O19" s="71">
        <v>96179990</v>
      </c>
      <c r="P19" s="61">
        <f t="shared" si="6"/>
        <v>301658274.27629638</v>
      </c>
      <c r="Q19" s="36"/>
    </row>
    <row r="20" spans="2:17" s="10" customFormat="1" ht="24.75" customHeight="1" x14ac:dyDescent="0.25">
      <c r="B20" s="21" t="s">
        <v>803</v>
      </c>
      <c r="C20" s="78">
        <f>SUBTOTAL(9,C8:C19)</f>
        <v>1471724872</v>
      </c>
      <c r="D20" s="14">
        <f t="shared" ref="D20:O20" si="7">SUBTOTAL(9,D8:D19)</f>
        <v>0</v>
      </c>
      <c r="E20" s="14">
        <f t="shared" si="7"/>
        <v>1471724872</v>
      </c>
      <c r="F20" s="14">
        <f t="shared" si="7"/>
        <v>44288016.981481485</v>
      </c>
      <c r="G20" s="14">
        <f t="shared" si="7"/>
        <v>20440623.22222222</v>
      </c>
      <c r="H20" s="14">
        <f t="shared" si="7"/>
        <v>51510370.520000011</v>
      </c>
      <c r="I20" s="14">
        <f t="shared" si="7"/>
        <v>116239010.72370371</v>
      </c>
      <c r="J20" s="14">
        <f t="shared" si="7"/>
        <v>109542237.60000002</v>
      </c>
      <c r="K20" s="14" t="e">
        <f t="shared" si="7"/>
        <v>#REF!</v>
      </c>
      <c r="L20" s="14">
        <f t="shared" si="7"/>
        <v>57159959.719999999</v>
      </c>
      <c r="M20" s="14">
        <f t="shared" si="7"/>
        <v>116044792.63611111</v>
      </c>
      <c r="N20" s="14">
        <f t="shared" si="7"/>
        <v>1355485861.2762959</v>
      </c>
      <c r="O20" s="14">
        <f t="shared" si="7"/>
        <v>1166271696</v>
      </c>
      <c r="P20" s="62">
        <f>+P15</f>
        <v>238611261.06592596</v>
      </c>
    </row>
    <row r="21" spans="2:17" ht="15.75" x14ac:dyDescent="0.25">
      <c r="C21" s="74">
        <f>+C20/1.08</f>
        <v>1362708214.8148148</v>
      </c>
      <c r="E21" s="81">
        <v>16363875</v>
      </c>
      <c r="F21" s="82" t="s">
        <v>946</v>
      </c>
      <c r="H21" s="72">
        <v>56701892</v>
      </c>
      <c r="I21" s="23">
        <f>+H21</f>
        <v>56701892</v>
      </c>
      <c r="O21" s="72"/>
      <c r="P21" s="60">
        <v>106468833</v>
      </c>
      <c r="Q21">
        <v>16</v>
      </c>
    </row>
    <row r="22" spans="2:17" x14ac:dyDescent="0.25">
      <c r="E22" s="68">
        <f>+E19-E21</f>
        <v>106468853</v>
      </c>
      <c r="H22" s="68">
        <f>+H20-H21</f>
        <v>-5191521.4799999893</v>
      </c>
      <c r="I22" s="68">
        <f>+I20-I21</f>
        <v>59537118.723703712</v>
      </c>
      <c r="O22" s="23"/>
      <c r="P22" s="60">
        <f>+P20-P21</f>
        <v>132142428.06592596</v>
      </c>
    </row>
    <row r="23" spans="2:17" x14ac:dyDescent="0.25">
      <c r="E23">
        <f>+E22/1.08</f>
        <v>98582271.296296284</v>
      </c>
      <c r="H23" s="68"/>
      <c r="I23">
        <v>31129735</v>
      </c>
      <c r="O23" s="79">
        <f>+P7-N20-O20-P20</f>
        <v>-2647924709.3422217</v>
      </c>
    </row>
    <row r="24" spans="2:17" x14ac:dyDescent="0.25">
      <c r="H24" s="68"/>
      <c r="I24" s="68">
        <f>+I22-I23</f>
        <v>28407383.723703712</v>
      </c>
    </row>
    <row r="28" spans="2:17" x14ac:dyDescent="0.25">
      <c r="D28" s="94" t="s">
        <v>941</v>
      </c>
      <c r="E28" s="94"/>
      <c r="F28">
        <v>98582263</v>
      </c>
      <c r="G28" s="79">
        <f>+F28*G7</f>
        <v>1478733.9449999998</v>
      </c>
      <c r="H28" s="82" t="s">
        <v>949</v>
      </c>
      <c r="I28" s="79">
        <f>+G28+G30</f>
        <v>4682657.4924999997</v>
      </c>
    </row>
    <row r="29" spans="2:17" hidden="1" x14ac:dyDescent="0.25">
      <c r="D29" t="s">
        <v>942</v>
      </c>
      <c r="F29">
        <v>106468844</v>
      </c>
      <c r="G29" s="79">
        <f>+F29*H7</f>
        <v>3726409.5400000005</v>
      </c>
      <c r="H29" s="82" t="s">
        <v>949</v>
      </c>
    </row>
    <row r="30" spans="2:17" x14ac:dyDescent="0.25">
      <c r="D30" t="s">
        <v>943</v>
      </c>
      <c r="F30" s="80">
        <v>98582263</v>
      </c>
      <c r="G30" s="79">
        <f>+F30*F7</f>
        <v>3203923.5475000003</v>
      </c>
      <c r="H30" s="82" t="s">
        <v>949</v>
      </c>
    </row>
    <row r="31" spans="2:17" x14ac:dyDescent="0.25">
      <c r="D31" t="s">
        <v>944</v>
      </c>
      <c r="F31" s="74">
        <v>1298323789.8</v>
      </c>
      <c r="G31" s="74">
        <v>22720000</v>
      </c>
      <c r="H31" s="83" t="s">
        <v>947</v>
      </c>
      <c r="I31" t="s">
        <v>945</v>
      </c>
    </row>
    <row r="32" spans="2:17" x14ac:dyDescent="0.25">
      <c r="G32" s="79">
        <f>SUM(G28:G31)</f>
        <v>31129067.032499999</v>
      </c>
    </row>
    <row r="33" spans="8:8" x14ac:dyDescent="0.25">
      <c r="H33" t="s">
        <v>948</v>
      </c>
    </row>
  </sheetData>
  <mergeCells count="10">
    <mergeCell ref="D28:E28"/>
    <mergeCell ref="B2:P2"/>
    <mergeCell ref="B5:B6"/>
    <mergeCell ref="C5:C6"/>
    <mergeCell ref="D5:D6"/>
    <mergeCell ref="E5:E6"/>
    <mergeCell ref="F5:I5"/>
    <mergeCell ref="N5:N6"/>
    <mergeCell ref="O5:O6"/>
    <mergeCell ref="P5:P6"/>
  </mergeCells>
  <conditionalFormatting sqref="B20">
    <cfRule type="duplicateValues" dxfId="7" priority="1"/>
  </conditionalFormatting>
  <pageMargins left="0.7" right="0.7" top="0.75" bottom="0.75" header="0.3" footer="0.3"/>
  <pageSetup paperSize="9" scale="6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2:Q23"/>
  <sheetViews>
    <sheetView tabSelected="1" topLeftCell="A4" workbookViewId="0">
      <pane xSplit="3" ySplit="3" topLeftCell="D7" activePane="bottomRight" state="frozen"/>
      <selection activeCell="A4" sqref="A4"/>
      <selection pane="topRight" activeCell="D4" sqref="D4"/>
      <selection pane="bottomLeft" activeCell="A7" sqref="A7"/>
      <selection pane="bottomRight" activeCell="A18" sqref="A18"/>
    </sheetView>
  </sheetViews>
  <sheetFormatPr defaultRowHeight="15" x14ac:dyDescent="0.25"/>
  <cols>
    <col min="1" max="1" width="5.42578125" customWidth="1"/>
    <col min="2" max="2" width="12.85546875" customWidth="1"/>
    <col min="3" max="3" width="15.7109375" customWidth="1"/>
    <col min="4" max="4" width="16.85546875" customWidth="1"/>
    <col min="5" max="5" width="17.42578125" customWidth="1"/>
    <col min="6" max="6" width="17.28515625" customWidth="1"/>
    <col min="7" max="7" width="15.5703125" customWidth="1"/>
    <col min="8" max="8" width="20" customWidth="1"/>
    <col min="9" max="9" width="17.85546875" customWidth="1"/>
    <col min="10" max="10" width="13" hidden="1" customWidth="1"/>
    <col min="11" max="11" width="15.42578125" hidden="1" customWidth="1"/>
    <col min="12" max="12" width="14.42578125" hidden="1" customWidth="1"/>
    <col min="13" max="13" width="12.28515625" hidden="1" customWidth="1"/>
    <col min="14" max="14" width="16.28515625" customWidth="1"/>
    <col min="15" max="15" width="17.5703125" customWidth="1"/>
    <col min="16" max="16" width="14.7109375" style="60" customWidth="1"/>
    <col min="17" max="17" width="17.140625" customWidth="1"/>
  </cols>
  <sheetData>
    <row r="2" spans="1:17" ht="19.5" x14ac:dyDescent="0.3">
      <c r="B2" s="95" t="s">
        <v>804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</row>
    <row r="3" spans="1:17" s="6" customFormat="1" ht="19.5" x14ac:dyDescent="0.3">
      <c r="A3" s="5"/>
      <c r="B3" s="5"/>
      <c r="C3" s="5" t="s">
        <v>12</v>
      </c>
      <c r="D3" s="5" t="s">
        <v>13</v>
      </c>
      <c r="E3" s="5"/>
      <c r="F3" s="5"/>
      <c r="G3" s="5"/>
      <c r="H3" s="5"/>
      <c r="I3" s="5" t="s">
        <v>14</v>
      </c>
      <c r="P3" s="60"/>
    </row>
    <row r="4" spans="1:17" s="6" customFormat="1" ht="19.5" x14ac:dyDescent="0.3">
      <c r="A4" s="5"/>
      <c r="B4" s="96" t="s">
        <v>16</v>
      </c>
      <c r="C4" s="100" t="s">
        <v>797</v>
      </c>
      <c r="D4" s="100" t="s">
        <v>20</v>
      </c>
      <c r="E4" s="100" t="s">
        <v>10</v>
      </c>
      <c r="F4" s="102" t="s">
        <v>805</v>
      </c>
      <c r="G4" s="102"/>
      <c r="H4" s="102"/>
      <c r="I4" s="102"/>
      <c r="J4" s="63"/>
      <c r="K4" s="63"/>
      <c r="L4" s="63"/>
      <c r="M4" s="63"/>
      <c r="N4" s="100" t="s">
        <v>800</v>
      </c>
      <c r="O4" s="103" t="s">
        <v>802</v>
      </c>
      <c r="P4" s="105" t="s">
        <v>799</v>
      </c>
    </row>
    <row r="5" spans="1:17" ht="60.75" customHeight="1" x14ac:dyDescent="0.25">
      <c r="B5" s="97"/>
      <c r="C5" s="101"/>
      <c r="D5" s="101"/>
      <c r="E5" s="101"/>
      <c r="F5" s="2" t="s">
        <v>806</v>
      </c>
      <c r="G5" s="2" t="s">
        <v>807</v>
      </c>
      <c r="H5" s="2" t="s">
        <v>808</v>
      </c>
      <c r="I5" s="2" t="s">
        <v>798</v>
      </c>
      <c r="J5" s="54"/>
      <c r="K5" s="54"/>
      <c r="L5" s="24"/>
      <c r="M5" s="24"/>
      <c r="N5" s="101" t="s">
        <v>801</v>
      </c>
      <c r="O5" s="104"/>
      <c r="P5" s="106"/>
    </row>
    <row r="6" spans="1:17" s="10" customFormat="1" ht="24.75" customHeight="1" x14ac:dyDescent="0.25">
      <c r="A6" s="8"/>
      <c r="B6" s="3" t="s">
        <v>1</v>
      </c>
      <c r="C6" s="55"/>
      <c r="D6" s="4"/>
      <c r="E6" s="4"/>
      <c r="F6" s="53" t="s">
        <v>796</v>
      </c>
      <c r="G6" s="53" t="s">
        <v>795</v>
      </c>
      <c r="H6" s="53" t="s">
        <v>794</v>
      </c>
      <c r="I6" s="9"/>
      <c r="J6" s="56"/>
      <c r="K6" s="56"/>
      <c r="L6" s="57"/>
      <c r="M6" s="57"/>
      <c r="N6" s="57"/>
      <c r="O6" s="57"/>
      <c r="P6" s="61"/>
    </row>
    <row r="7" spans="1:17" s="10" customFormat="1" ht="24.75" customHeight="1" x14ac:dyDescent="0.25">
      <c r="B7" s="15">
        <v>1</v>
      </c>
      <c r="C7" s="53">
        <f>SUMIFS('Chi tiết'!$K:$K,'Chi tiết'!$B:$B,'2025'!$B7,'Chi tiết'!$A:$A,"BH")</f>
        <v>419156178</v>
      </c>
      <c r="D7" s="53">
        <f>SUMIFS('Chi tiết'!$K:$K,'Chi tiết'!$B:$B,'2025'!$B7,'Chi tiết'!$A:$A,"TRA")</f>
        <v>-8522068</v>
      </c>
      <c r="E7" s="53">
        <f>+C7+D7</f>
        <v>410634110</v>
      </c>
      <c r="F7" s="53">
        <f>ROUND(((C7+D7)/1.08)*3.25%,0)</f>
        <v>12357045</v>
      </c>
      <c r="G7" s="53">
        <f>ROUND(((C7+D7)/1.08)*1.5%,0)</f>
        <v>5703252</v>
      </c>
      <c r="H7" s="53">
        <f>ROUND((+C7+D7)*3.5%,0)</f>
        <v>14372194</v>
      </c>
      <c r="I7" s="53">
        <v>32432492</v>
      </c>
      <c r="J7" s="56"/>
      <c r="K7" s="56"/>
      <c r="L7" s="35">
        <v>37092861</v>
      </c>
      <c r="M7" s="58">
        <f>I7+L7</f>
        <v>69525353</v>
      </c>
      <c r="N7" s="58">
        <v>378201605</v>
      </c>
      <c r="O7" s="69"/>
      <c r="P7" s="61">
        <f>+P6+N7-O7</f>
        <v>378201605</v>
      </c>
      <c r="Q7" s="40">
        <v>378201605</v>
      </c>
    </row>
    <row r="8" spans="1:17" s="10" customFormat="1" ht="24.75" customHeight="1" x14ac:dyDescent="0.25">
      <c r="B8" s="15">
        <v>2</v>
      </c>
      <c r="C8" s="53">
        <f>SUMIFS('Chi tiết'!$K:$K,'Chi tiết'!B:B,'2025'!$B8,'Chi tiết'!$A:$A,"BH")</f>
        <v>99343067</v>
      </c>
      <c r="D8" s="53">
        <f>SUMIFS('Chi tiết'!$K:$K,'Chi tiết'!$B:$B,'2025'!$B8,'Chi tiết'!$A:$A,"TRA")</f>
        <v>-18960291</v>
      </c>
      <c r="E8" s="53">
        <f t="shared" ref="E8:E13" si="0">+C8+D8</f>
        <v>80382776</v>
      </c>
      <c r="F8" s="53">
        <f>ROUND(((C8+D8)/1.08)*3.25%,2)</f>
        <v>2418926.13</v>
      </c>
      <c r="G8" s="53">
        <f>ROUND(((C8+D8)/1.08)*1.5%,2)</f>
        <v>1116427.44</v>
      </c>
      <c r="H8" s="53">
        <f>ROUND((+C8+D8)*3.5%,2)</f>
        <v>2813397.16</v>
      </c>
      <c r="I8" s="53">
        <f>+SUM(F8:H8)</f>
        <v>6348750.7300000004</v>
      </c>
      <c r="J8" s="56"/>
      <c r="K8" s="56"/>
      <c r="L8" s="35">
        <v>2813397</v>
      </c>
      <c r="M8" s="58">
        <f>I8+L8</f>
        <v>9162147.7300000004</v>
      </c>
      <c r="N8" s="58">
        <f>+E8-I8</f>
        <v>74034025.269999996</v>
      </c>
      <c r="O8" s="71">
        <v>378201605</v>
      </c>
      <c r="P8" s="61">
        <f t="shared" ref="P8:P15" si="1">+P7+N8-O8</f>
        <v>74034025.269999981</v>
      </c>
      <c r="Q8" s="40">
        <v>149373130</v>
      </c>
    </row>
    <row r="9" spans="1:17" s="10" customFormat="1" ht="24.75" customHeight="1" x14ac:dyDescent="0.25">
      <c r="B9" s="15">
        <v>3</v>
      </c>
      <c r="C9" s="53">
        <f>SUMIFS('Chi tiết'!$K:$K,'Chi tiết'!B:B,'2025'!$B9,'Chi tiết'!$A:$A,"BH")</f>
        <v>105556758</v>
      </c>
      <c r="D9" s="53">
        <f>SUMIFS('Chi tiết'!$K:$K,'Chi tiết'!$B:$B,'2025'!$B9,'Chi tiết'!$A:$A,"TRA")</f>
        <v>-24151031</v>
      </c>
      <c r="E9" s="53">
        <f t="shared" si="0"/>
        <v>81405727</v>
      </c>
      <c r="F9" s="53">
        <f t="shared" ref="F9:F15" si="2">ROUND(((C9+D9)/1.08)*3.25%,2)</f>
        <v>2449709.38</v>
      </c>
      <c r="G9" s="53">
        <f t="shared" ref="G9:G15" si="3">ROUND(((C9+D9)/1.08)*1.5%,2)</f>
        <v>1130635.1000000001</v>
      </c>
      <c r="H9" s="53">
        <f t="shared" ref="H9:H15" si="4">ROUND((+C9+D9)*3.5%,2)</f>
        <v>2849200.45</v>
      </c>
      <c r="I9" s="53">
        <f t="shared" ref="I9:I15" si="5">+SUM(F9:H9)</f>
        <v>6429544.9299999997</v>
      </c>
      <c r="J9" s="56"/>
      <c r="K9" s="56"/>
      <c r="L9" s="35">
        <v>2813397</v>
      </c>
      <c r="M9" s="58">
        <f t="shared" ref="M9:M15" si="6">I9+L9</f>
        <v>9242941.9299999997</v>
      </c>
      <c r="N9" s="58">
        <f t="shared" ref="N9:N15" si="7">+E9-I9</f>
        <v>74976182.069999993</v>
      </c>
      <c r="O9" s="71">
        <v>149373130</v>
      </c>
      <c r="P9" s="61">
        <f>+P8+N9-O9</f>
        <v>-362922.66000002623</v>
      </c>
      <c r="Q9" s="40">
        <v>74976175</v>
      </c>
    </row>
    <row r="10" spans="1:17" s="10" customFormat="1" ht="24.75" customHeight="1" x14ac:dyDescent="0.25">
      <c r="B10" s="15">
        <v>4</v>
      </c>
      <c r="C10" s="59">
        <f>SUMIFS('Chi tiết'!$K:$K,'Chi tiết'!B:B,'2025'!$B10,'Chi tiết'!$A:$A,"BH")</f>
        <v>111559341</v>
      </c>
      <c r="D10" s="59">
        <f>SUMIFS('Chi tiết'!$K:$K,'Chi tiết'!$B:$B,'2025'!$B10,'Chi tiết'!$A:$A,"TRA")</f>
        <v>-21693455</v>
      </c>
      <c r="E10" s="53">
        <f t="shared" si="0"/>
        <v>89865886</v>
      </c>
      <c r="F10" s="53">
        <f t="shared" si="2"/>
        <v>2704297.5</v>
      </c>
      <c r="G10" s="53">
        <f t="shared" si="3"/>
        <v>1248137.31</v>
      </c>
      <c r="H10" s="53">
        <f t="shared" si="4"/>
        <v>3145306.01</v>
      </c>
      <c r="I10" s="53">
        <f t="shared" si="5"/>
        <v>7097740.8200000003</v>
      </c>
      <c r="J10" s="56"/>
      <c r="K10" s="56"/>
      <c r="L10" s="35">
        <v>2813397</v>
      </c>
      <c r="M10" s="58">
        <f t="shared" si="6"/>
        <v>9911137.8200000003</v>
      </c>
      <c r="N10" s="58">
        <f t="shared" si="7"/>
        <v>82768145.180000007</v>
      </c>
      <c r="O10" s="73">
        <v>74976175</v>
      </c>
      <c r="P10" s="61">
        <f>+P9+N10-O10</f>
        <v>7429047.5199999809</v>
      </c>
      <c r="Q10" s="40">
        <v>82768147</v>
      </c>
    </row>
    <row r="11" spans="1:17" s="10" customFormat="1" ht="24.75" customHeight="1" x14ac:dyDescent="0.25">
      <c r="B11" s="15">
        <v>5</v>
      </c>
      <c r="C11" s="53">
        <f>SUMIFS('Chi tiết'!$K:$K,'Chi tiết'!B:B,'2025'!$B11,'Chi tiết'!$A:$A,"BH")</f>
        <v>97549844</v>
      </c>
      <c r="D11" s="53">
        <f>SUMIFS('Chi tiết'!$K:$K,'Chi tiết'!$B:$B,'2025'!$B11,'Chi tiết'!$A:$A,"TRA")</f>
        <v>-14285945</v>
      </c>
      <c r="E11" s="53">
        <f t="shared" si="0"/>
        <v>83263899</v>
      </c>
      <c r="F11" s="53">
        <f t="shared" si="2"/>
        <v>2505626.59</v>
      </c>
      <c r="G11" s="53">
        <f t="shared" si="3"/>
        <v>1156443.04</v>
      </c>
      <c r="H11" s="53">
        <f t="shared" si="4"/>
        <v>2914236.47</v>
      </c>
      <c r="I11" s="53">
        <f t="shared" si="5"/>
        <v>6576306.0999999996</v>
      </c>
      <c r="J11" s="56"/>
      <c r="K11" s="56"/>
      <c r="L11" s="35">
        <v>2813397</v>
      </c>
      <c r="M11" s="58">
        <f t="shared" si="6"/>
        <v>9389703.0999999996</v>
      </c>
      <c r="N11" s="58">
        <f t="shared" si="7"/>
        <v>76687592.900000006</v>
      </c>
      <c r="O11" s="71">
        <v>82768147</v>
      </c>
      <c r="P11" s="61">
        <f t="shared" si="1"/>
        <v>1348493.4199999869</v>
      </c>
      <c r="Q11" s="40">
        <v>76687595</v>
      </c>
    </row>
    <row r="12" spans="1:17" s="10" customFormat="1" ht="24.75" customHeight="1" x14ac:dyDescent="0.25">
      <c r="B12" s="15">
        <v>6</v>
      </c>
      <c r="C12" s="53">
        <f>SUMIFS('Chi tiết'!$K:$K,'Chi tiết'!B:B,'2025'!$B12,'Chi tiết'!$A:$A,"BH")-1233403</f>
        <v>104561584</v>
      </c>
      <c r="D12" s="53">
        <f>SUMIFS('Chi tiết'!$K:$K,'Chi tiết'!$B:$B,'2025'!$B12,'Chi tiết'!$A:$A,"TRA")</f>
        <v>-10880768</v>
      </c>
      <c r="E12" s="53">
        <f t="shared" si="0"/>
        <v>93680816</v>
      </c>
      <c r="F12" s="53">
        <f t="shared" si="2"/>
        <v>2819098.63</v>
      </c>
      <c r="G12" s="53">
        <f t="shared" si="3"/>
        <v>1301122.44</v>
      </c>
      <c r="H12" s="53">
        <f t="shared" si="4"/>
        <v>3278828.56</v>
      </c>
      <c r="I12" s="53">
        <f t="shared" si="5"/>
        <v>7399049.6299999999</v>
      </c>
      <c r="J12" s="56"/>
      <c r="K12" s="56"/>
      <c r="L12" s="35">
        <v>2813397</v>
      </c>
      <c r="M12" s="58">
        <f t="shared" si="6"/>
        <v>10212446.629999999</v>
      </c>
      <c r="N12" s="58">
        <f t="shared" si="7"/>
        <v>86281766.370000005</v>
      </c>
      <c r="O12" s="71">
        <v>76687595</v>
      </c>
      <c r="P12" s="61">
        <f t="shared" si="1"/>
        <v>10942664.789999992</v>
      </c>
      <c r="Q12" s="40">
        <v>86281766</v>
      </c>
    </row>
    <row r="13" spans="1:17" s="10" customFormat="1" ht="24.75" customHeight="1" x14ac:dyDescent="0.25">
      <c r="B13" s="15">
        <v>7</v>
      </c>
      <c r="C13" s="53">
        <f>SUMIFS('Chi tiết'!$K:$K,'Chi tiết'!B:B,'2025'!$B13,'Chi tiết'!$A:$A,"BH")+1233403</f>
        <v>178193202</v>
      </c>
      <c r="D13" s="53">
        <f>SUMIFS('Chi tiết'!$K:$K,'Chi tiết'!$B:$B,'2025'!$B13,'Chi tiết'!$A:$A,"TRA")</f>
        <v>-14908438</v>
      </c>
      <c r="E13" s="53">
        <f t="shared" si="0"/>
        <v>163284764</v>
      </c>
      <c r="F13" s="53">
        <f t="shared" si="2"/>
        <v>4913661.88</v>
      </c>
      <c r="G13" s="53">
        <f t="shared" si="3"/>
        <v>2267843.94</v>
      </c>
      <c r="H13" s="53">
        <f t="shared" si="4"/>
        <v>5714966.7400000002</v>
      </c>
      <c r="I13" s="53">
        <f t="shared" si="5"/>
        <v>12896472.560000001</v>
      </c>
      <c r="J13" s="56"/>
      <c r="K13" s="56"/>
      <c r="L13" s="35">
        <v>2813397</v>
      </c>
      <c r="M13" s="58">
        <f t="shared" si="6"/>
        <v>15709869.560000001</v>
      </c>
      <c r="N13" s="58">
        <f t="shared" si="7"/>
        <v>150388291.44</v>
      </c>
      <c r="O13" s="71">
        <v>86281766</v>
      </c>
      <c r="P13" s="61">
        <f t="shared" si="1"/>
        <v>75049190.229999989</v>
      </c>
      <c r="Q13" s="40">
        <f>+N13</f>
        <v>150388291.44</v>
      </c>
    </row>
    <row r="14" spans="1:17" s="10" customFormat="1" ht="24.75" customHeight="1" x14ac:dyDescent="0.25">
      <c r="B14" s="15">
        <v>8</v>
      </c>
      <c r="C14" s="53">
        <f>SUMIFS('Chi tiết'!$K:$K,'Chi tiết'!B:B,'2025'!$B14,'Chi tiết'!$A:$A,"BH")</f>
        <v>155741402</v>
      </c>
      <c r="D14" s="53">
        <f>SUMIFS('Chi tiết'!$K:$K,'Chi tiết'!$B:$B,'2025'!$B14,'Chi tiết'!$A:$A,"TRA")</f>
        <v>-14339459</v>
      </c>
      <c r="E14" s="53">
        <f>+C14+D14</f>
        <v>141401943</v>
      </c>
      <c r="F14" s="53">
        <f t="shared" si="2"/>
        <v>4255151.0599999996</v>
      </c>
      <c r="G14" s="53">
        <f t="shared" si="3"/>
        <v>1963915.88</v>
      </c>
      <c r="H14" s="53">
        <f t="shared" si="4"/>
        <v>4949068.01</v>
      </c>
      <c r="I14" s="53">
        <f t="shared" si="5"/>
        <v>11168134.949999999</v>
      </c>
      <c r="J14" s="56"/>
      <c r="K14" s="56"/>
      <c r="L14" s="35">
        <v>2813397</v>
      </c>
      <c r="M14" s="58">
        <f t="shared" si="6"/>
        <v>13981531.949999999</v>
      </c>
      <c r="N14" s="58">
        <f t="shared" si="7"/>
        <v>130233808.05</v>
      </c>
      <c r="O14" s="70">
        <v>150388295</v>
      </c>
      <c r="P14" s="61">
        <f t="shared" si="1"/>
        <v>54894703.279999971</v>
      </c>
      <c r="Q14" s="40">
        <f>+N14</f>
        <v>130233808.05</v>
      </c>
    </row>
    <row r="15" spans="1:17" s="10" customFormat="1" ht="24.75" customHeight="1" x14ac:dyDescent="0.25">
      <c r="B15" s="15">
        <v>9</v>
      </c>
      <c r="C15" s="53">
        <v>168727242</v>
      </c>
      <c r="D15" s="53">
        <v>-10365657.48</v>
      </c>
      <c r="E15" s="53">
        <f>+C15+D15</f>
        <v>158361584.52000001</v>
      </c>
      <c r="F15" s="53">
        <f t="shared" si="2"/>
        <v>4765510.6500000004</v>
      </c>
      <c r="G15" s="53">
        <f t="shared" si="3"/>
        <v>2199466.4500000002</v>
      </c>
      <c r="H15" s="53">
        <f t="shared" si="4"/>
        <v>5542655.46</v>
      </c>
      <c r="I15" s="53">
        <f t="shared" si="5"/>
        <v>12507632.560000001</v>
      </c>
      <c r="J15" s="56"/>
      <c r="K15" s="56"/>
      <c r="L15" s="35">
        <v>2813397</v>
      </c>
      <c r="M15" s="58">
        <f t="shared" si="6"/>
        <v>15321029.560000001</v>
      </c>
      <c r="N15" s="58">
        <f t="shared" si="7"/>
        <v>145853951.96000001</v>
      </c>
      <c r="O15" s="57">
        <v>130233793</v>
      </c>
      <c r="P15" s="61">
        <f t="shared" si="1"/>
        <v>70514862.23999998</v>
      </c>
    </row>
    <row r="16" spans="1:17" s="10" customFormat="1" ht="24.75" customHeight="1" x14ac:dyDescent="0.25">
      <c r="B16" s="15">
        <v>10</v>
      </c>
      <c r="C16" s="53">
        <f>SUMIFS('Chi tiết'!$K:$K,'Chi tiết'!B:B,'2025'!$B16,'Chi tiết'!$A:$A,"BH")</f>
        <v>0</v>
      </c>
      <c r="D16" s="53">
        <f>SUMIFS('Chi tiết'!$K:$K,'Chi tiết'!$B:$B,'2025'!$B16,'Chi tiết'!$A:$A,"TRA")</f>
        <v>0</v>
      </c>
      <c r="E16" s="53"/>
      <c r="F16" s="53"/>
      <c r="G16" s="53"/>
      <c r="H16" s="53"/>
      <c r="I16" s="53">
        <f>SUMIFS('Chi tiết'!$K:$K,'Chi tiết'!$B:$B,'2025'!$B16,'Chi tiết'!$A:$A,"GT")</f>
        <v>0</v>
      </c>
      <c r="J16" s="57"/>
      <c r="K16" s="57"/>
      <c r="L16" s="57"/>
      <c r="M16" s="57"/>
      <c r="N16" s="57"/>
      <c r="O16" s="57"/>
      <c r="P16" s="61"/>
    </row>
    <row r="17" spans="2:17" s="10" customFormat="1" ht="24.75" customHeight="1" x14ac:dyDescent="0.25">
      <c r="B17" s="15">
        <v>11</v>
      </c>
      <c r="C17" s="53">
        <f>SUMIFS('Chi tiết'!$K:$K,'Chi tiết'!B:B,'2025'!$B17,'Chi tiết'!$A:$A,"BH")</f>
        <v>0</v>
      </c>
      <c r="D17" s="53">
        <f>SUMIFS('Chi tiết'!$K:$K,'Chi tiết'!$B:$B,'2025'!$B17,'Chi tiết'!$A:$A,"TRA")</f>
        <v>0</v>
      </c>
      <c r="E17" s="53"/>
      <c r="F17" s="53"/>
      <c r="G17" s="53"/>
      <c r="H17" s="53"/>
      <c r="I17" s="53">
        <f>SUMIFS('Chi tiết'!$K:$K,'Chi tiết'!$B:$B,'2025'!$B17,'Chi tiết'!$A:$A,"GT")</f>
        <v>0</v>
      </c>
      <c r="J17" s="57"/>
      <c r="K17" s="57"/>
      <c r="L17" s="57"/>
      <c r="M17" s="57"/>
      <c r="N17" s="57"/>
      <c r="O17" s="57"/>
      <c r="P17" s="61"/>
    </row>
    <row r="18" spans="2:17" s="10" customFormat="1" ht="24.75" customHeight="1" x14ac:dyDescent="0.25">
      <c r="B18" s="15">
        <v>12</v>
      </c>
      <c r="C18" s="53">
        <f>SUMIFS('Chi tiết'!$K:$K,'Chi tiết'!B:B,'2025'!$B18,'Chi tiết'!$A:$A,"BH")</f>
        <v>0</v>
      </c>
      <c r="D18" s="53">
        <f>SUMIFS('Chi tiết'!$K:$K,'Chi tiết'!$B:$B,'2025'!$B18,'Chi tiết'!$A:$A,"TRA")</f>
        <v>0</v>
      </c>
      <c r="E18" s="53"/>
      <c r="F18" s="53"/>
      <c r="G18" s="53"/>
      <c r="H18" s="53"/>
      <c r="I18" s="53">
        <f>SUMIFS('Chi tiết'!$K:$K,'Chi tiết'!$B:$B,'2025'!$B18,'Chi tiết'!$A:$A,"GT")</f>
        <v>0</v>
      </c>
      <c r="J18" s="57"/>
      <c r="K18" s="57"/>
      <c r="L18" s="57"/>
      <c r="M18" s="57"/>
      <c r="N18" s="57"/>
      <c r="O18" s="57"/>
      <c r="P18" s="61"/>
    </row>
    <row r="19" spans="2:17" s="10" customFormat="1" ht="24.75" customHeight="1" x14ac:dyDescent="0.25">
      <c r="B19" s="21" t="s">
        <v>803</v>
      </c>
      <c r="C19" s="14">
        <f>SUBTOTAL(9,C7:C18)</f>
        <v>1440388618</v>
      </c>
      <c r="D19" s="14">
        <f t="shared" ref="D19:O19" si="8">SUBTOTAL(9,D7:D18)</f>
        <v>-138107112.47999999</v>
      </c>
      <c r="E19" s="14">
        <f t="shared" si="8"/>
        <v>1302281505.52</v>
      </c>
      <c r="F19" s="14">
        <f t="shared" si="8"/>
        <v>39189026.819999993</v>
      </c>
      <c r="G19" s="14">
        <f t="shared" si="8"/>
        <v>18087243.599999998</v>
      </c>
      <c r="H19" s="14">
        <f t="shared" si="8"/>
        <v>45579852.859999992</v>
      </c>
      <c r="I19" s="14">
        <f t="shared" si="8"/>
        <v>102856124.28000002</v>
      </c>
      <c r="J19" s="14">
        <f t="shared" si="8"/>
        <v>0</v>
      </c>
      <c r="K19" s="14">
        <f t="shared" si="8"/>
        <v>0</v>
      </c>
      <c r="L19" s="14">
        <f t="shared" si="8"/>
        <v>59600037</v>
      </c>
      <c r="M19" s="14">
        <f t="shared" si="8"/>
        <v>162456161.27999997</v>
      </c>
      <c r="N19" s="14">
        <f t="shared" si="8"/>
        <v>1199425368.24</v>
      </c>
      <c r="O19" s="14">
        <f t="shared" si="8"/>
        <v>1128910506</v>
      </c>
      <c r="P19" s="62">
        <f>+P14</f>
        <v>54894703.279999971</v>
      </c>
      <c r="Q19" s="62">
        <f>SUM(Q13:Q18)</f>
        <v>280622099.49000001</v>
      </c>
    </row>
    <row r="20" spans="2:17" x14ac:dyDescent="0.25">
      <c r="I20">
        <f>+'Tổng hợp '!E18</f>
        <v>-129303199.18000001</v>
      </c>
      <c r="O20" s="72"/>
    </row>
    <row r="21" spans="2:17" x14ac:dyDescent="0.25">
      <c r="H21" s="68"/>
      <c r="I21" s="68">
        <f>+I20+I19</f>
        <v>-26447074.899999991</v>
      </c>
      <c r="O21" s="23"/>
    </row>
    <row r="22" spans="2:17" x14ac:dyDescent="0.25">
      <c r="H22" s="68"/>
    </row>
    <row r="23" spans="2:17" x14ac:dyDescent="0.25">
      <c r="H23" s="68"/>
    </row>
  </sheetData>
  <mergeCells count="9">
    <mergeCell ref="B4:B5"/>
    <mergeCell ref="B2:P2"/>
    <mergeCell ref="C4:C5"/>
    <mergeCell ref="D4:D5"/>
    <mergeCell ref="E4:E5"/>
    <mergeCell ref="F4:I4"/>
    <mergeCell ref="N4:N5"/>
    <mergeCell ref="O4:O5"/>
    <mergeCell ref="P4:P5"/>
  </mergeCells>
  <conditionalFormatting sqref="B19">
    <cfRule type="duplicateValues" dxfId="6" priority="1"/>
  </conditionalFormatting>
  <pageMargins left="0.7" right="0.7" top="0.75" bottom="0.75" header="0.3" footer="0.3"/>
  <pageSetup paperSize="9" scale="65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N18"/>
  <sheetViews>
    <sheetView topLeftCell="A4" zoomScaleNormal="100" workbookViewId="0">
      <selection activeCell="E14" sqref="E14"/>
    </sheetView>
  </sheetViews>
  <sheetFormatPr defaultRowHeight="15" x14ac:dyDescent="0.25"/>
  <cols>
    <col min="1" max="1" width="5.42578125" customWidth="1"/>
    <col min="2" max="2" width="9.85546875" customWidth="1"/>
    <col min="3" max="3" width="21" customWidth="1"/>
    <col min="4" max="4" width="23.28515625" customWidth="1"/>
    <col min="5" max="5" width="18.5703125" customWidth="1"/>
    <col min="6" max="6" width="18.42578125" customWidth="1"/>
    <col min="7" max="7" width="17.28515625" customWidth="1"/>
    <col min="8" max="8" width="22" customWidth="1"/>
    <col min="9" max="9" width="13" hidden="1" customWidth="1"/>
    <col min="10" max="10" width="15.42578125" hidden="1" customWidth="1"/>
    <col min="11" max="11" width="14.42578125" hidden="1" customWidth="1"/>
    <col min="12" max="12" width="12.28515625" hidden="1" customWidth="1"/>
    <col min="13" max="13" width="17.5703125" style="74" customWidth="1"/>
    <col min="14" max="14" width="18.42578125" customWidth="1"/>
  </cols>
  <sheetData>
    <row r="2" spans="1:14" ht="19.5" x14ac:dyDescent="0.3">
      <c r="B2" s="95" t="s">
        <v>22</v>
      </c>
      <c r="C2" s="95"/>
      <c r="D2" s="95"/>
      <c r="E2" s="95"/>
      <c r="F2" s="95"/>
      <c r="G2" s="95"/>
      <c r="H2" s="95"/>
    </row>
    <row r="3" spans="1:14" s="6" customFormat="1" ht="19.5" x14ac:dyDescent="0.3">
      <c r="A3" s="5"/>
      <c r="B3" s="5"/>
      <c r="C3" s="5" t="s">
        <v>12</v>
      </c>
      <c r="D3" s="5" t="s">
        <v>13</v>
      </c>
      <c r="E3" s="5" t="s">
        <v>14</v>
      </c>
      <c r="F3" s="5" t="s">
        <v>15</v>
      </c>
      <c r="G3" s="5"/>
      <c r="H3" s="5"/>
      <c r="M3" s="75"/>
    </row>
    <row r="4" spans="1:14" ht="35.65" customHeight="1" x14ac:dyDescent="0.25">
      <c r="B4" s="1" t="s">
        <v>16</v>
      </c>
      <c r="C4" s="7" t="s">
        <v>797</v>
      </c>
      <c r="D4" s="2" t="s">
        <v>20</v>
      </c>
      <c r="E4" s="2" t="s">
        <v>0</v>
      </c>
      <c r="F4" s="2" t="s">
        <v>19</v>
      </c>
      <c r="G4" s="2" t="s">
        <v>17</v>
      </c>
      <c r="H4" s="2" t="s">
        <v>18</v>
      </c>
      <c r="I4" s="19"/>
      <c r="J4" s="19"/>
    </row>
    <row r="5" spans="1:14" s="10" customFormat="1" ht="24.75" customHeight="1" x14ac:dyDescent="0.25">
      <c r="A5" s="8"/>
      <c r="B5" s="3" t="s">
        <v>1</v>
      </c>
      <c r="C5" s="13"/>
      <c r="D5" s="4"/>
      <c r="E5" s="9"/>
      <c r="F5" s="9"/>
      <c r="G5" s="9"/>
      <c r="H5" s="18">
        <v>106468858</v>
      </c>
      <c r="I5" s="17"/>
      <c r="J5" s="17"/>
      <c r="M5" s="40">
        <f>+H5</f>
        <v>106468858</v>
      </c>
      <c r="N5" s="36"/>
    </row>
    <row r="6" spans="1:14" s="10" customFormat="1" ht="24.75" customHeight="1" x14ac:dyDescent="0.25">
      <c r="A6" s="82"/>
      <c r="B6" s="15">
        <v>1</v>
      </c>
      <c r="C6" s="11">
        <f>SUMIFS('Chi tiết'!$K:$K,'Chi tiết'!$B:$B,'Tổng hợp '!$B6,'Chi tiết'!$A:$A,"BH")</f>
        <v>419156178</v>
      </c>
      <c r="D6" s="11">
        <f>SUMIFS('Chi tiết'!$K:$K,'Chi tiết'!$B:$B,'Tổng hợp '!$B6,'Chi tiết'!$A:$A,"TRA")</f>
        <v>-8522068</v>
      </c>
      <c r="E6" s="11">
        <f>SUMIFS('Chi tiết'!$K:$K,'Chi tiết'!$B:$B,'Tổng hợp '!$B6,'Chi tiết'!$A:$A,"GT")</f>
        <v>-55153158</v>
      </c>
      <c r="F6" s="11">
        <f>SUMIFS('Chi tiết'!$K:$K,'Chi tiết'!$B:$B,'Tổng hợp '!$B6,'Chi tiết'!$A:$A,"TT")</f>
        <v>0</v>
      </c>
      <c r="G6" s="11">
        <f>SUM(C6:E6)</f>
        <v>355480952</v>
      </c>
      <c r="H6" s="11">
        <f>+H5+SUM(F6:G6)</f>
        <v>461949810</v>
      </c>
      <c r="I6" s="17"/>
      <c r="J6" s="17"/>
      <c r="K6" s="35">
        <v>37092861</v>
      </c>
      <c r="L6" s="36">
        <f>E6+K6</f>
        <v>-18060297</v>
      </c>
      <c r="M6" s="40">
        <v>22720666</v>
      </c>
    </row>
    <row r="7" spans="1:14" s="10" customFormat="1" ht="24.75" customHeight="1" x14ac:dyDescent="0.25">
      <c r="B7" s="15">
        <v>2</v>
      </c>
      <c r="C7" s="11">
        <f>SUMIFS('Chi tiết'!$K:$K,'Chi tiết'!B:B,'Tổng hợp '!$B7,'Chi tiết'!$A:$A,"BH")</f>
        <v>99343067</v>
      </c>
      <c r="D7" s="11">
        <f>SUMIFS('Chi tiết'!$K:$K,'Chi tiết'!$B:$B,'Tổng hợp '!$B7,'Chi tiết'!$A:$A,"TRA")</f>
        <v>-18960291</v>
      </c>
      <c r="E7" s="11">
        <f>SUMIFS('Chi tiết'!$K:$K,'Chi tiết'!$B:$B,'Tổng hợp '!$B7,'Chi tiết'!$A:$A,"GT")</f>
        <v>-6348750</v>
      </c>
      <c r="F7" s="11">
        <f>SUMIFS('Chi tiết'!$K:$K,'Chi tiết'!$B:$B,'Tổng hợp '!$B7,'Chi tiết'!$A:$A,"TT")</f>
        <v>-378201605</v>
      </c>
      <c r="G7" s="11">
        <f t="shared" ref="G7:G12" si="0">SUM(C7:E7)</f>
        <v>74034026</v>
      </c>
      <c r="H7" s="11">
        <f t="shared" ref="H7:H17" si="1">+H6+SUM(F7:G7)</f>
        <v>157782231</v>
      </c>
      <c r="I7" s="17"/>
      <c r="J7" s="17"/>
      <c r="K7" s="35">
        <v>2813397</v>
      </c>
      <c r="L7" s="36">
        <f>E7+K7</f>
        <v>-3535353</v>
      </c>
      <c r="M7" s="40"/>
    </row>
    <row r="8" spans="1:14" s="10" customFormat="1" ht="24.75" customHeight="1" x14ac:dyDescent="0.25">
      <c r="B8" s="15">
        <v>3</v>
      </c>
      <c r="C8" s="11">
        <f>SUMIFS('Chi tiết'!$K:$K,'Chi tiết'!B:B,'Tổng hợp '!$B8,'Chi tiết'!$A:$A,"BH")</f>
        <v>105556758</v>
      </c>
      <c r="D8" s="11">
        <f>SUMIFS('Chi tiết'!$K:$K,'Chi tiết'!$B:$B,'Tổng hợp '!$B8,'Chi tiết'!$A:$A,"TRA")</f>
        <v>-24151031</v>
      </c>
      <c r="E8" s="11">
        <f>SUMIFS('Chi tiết'!$K:$K,'Chi tiết'!$B:$B,'Tổng hợp '!$B8,'Chi tiết'!$A:$A,"GT")</f>
        <v>-10155954</v>
      </c>
      <c r="F8" s="11">
        <f>SUMIFS('Chi tiết'!$K:$K,'Chi tiết'!$B:$B,'Tổng hợp '!$B8,'Chi tiết'!$A:$A,"TT")</f>
        <v>-149373130</v>
      </c>
      <c r="G8" s="11">
        <f t="shared" si="0"/>
        <v>71249773</v>
      </c>
      <c r="H8" s="11">
        <f t="shared" si="1"/>
        <v>79658874</v>
      </c>
      <c r="I8" s="17"/>
      <c r="J8" s="17"/>
      <c r="K8" s="35">
        <v>3726411</v>
      </c>
      <c r="L8" s="36">
        <f>E8+K8</f>
        <v>-6429543</v>
      </c>
      <c r="M8" s="40">
        <v>75339118</v>
      </c>
    </row>
    <row r="9" spans="1:14" s="10" customFormat="1" ht="24.75" customHeight="1" x14ac:dyDescent="0.25">
      <c r="B9" s="15">
        <v>4</v>
      </c>
      <c r="C9" s="20">
        <f>SUMIFS('Chi tiết'!$K:$K,'Chi tiết'!B:B,'Tổng hợp '!$B9,'Chi tiết'!$A:$A,"BH")</f>
        <v>111559341</v>
      </c>
      <c r="D9" s="20">
        <f>SUMIFS('Chi tiết'!$K:$K,'Chi tiết'!$B:$B,'Tổng hợp '!$B9,'Chi tiết'!$A:$A,"TRA")</f>
        <v>-21693455</v>
      </c>
      <c r="E9" s="20">
        <f>SUMIFS('Chi tiết'!$K:$K,'Chi tiết'!$B:$B,'Tổng hợp '!$B9,'Chi tiết'!$A:$A,"GT")</f>
        <v>-7097741</v>
      </c>
      <c r="F9" s="20">
        <f>SUMIFS('Chi tiết'!$K:$K,'Chi tiết'!$B:$B,'Tổng hợp '!$B9,'Chi tiết'!$A:$A,"TT")</f>
        <v>-74976175</v>
      </c>
      <c r="G9" s="11">
        <f t="shared" si="0"/>
        <v>82768145</v>
      </c>
      <c r="H9" s="11">
        <f t="shared" si="1"/>
        <v>87450844</v>
      </c>
      <c r="I9" s="17"/>
      <c r="J9" s="17"/>
      <c r="K9" s="35">
        <v>6429551.7199999988</v>
      </c>
      <c r="L9" s="36">
        <f>E9+K9</f>
        <v>-668189.28000000119</v>
      </c>
      <c r="M9" s="40">
        <v>3726410</v>
      </c>
    </row>
    <row r="10" spans="1:14" s="10" customFormat="1" ht="24.75" customHeight="1" x14ac:dyDescent="0.25">
      <c r="B10" s="15">
        <v>5</v>
      </c>
      <c r="C10" s="11">
        <f>SUMIFS('Chi tiết'!$K:$K,'Chi tiết'!B:B,'Tổng hợp '!$B10,'Chi tiết'!$A:$A,"BH")</f>
        <v>97549844</v>
      </c>
      <c r="D10" s="11">
        <f>SUMIFS('Chi tiết'!$K:$K,'Chi tiết'!$B:$B,'Tổng hợp '!$B10,'Chi tiết'!$A:$A,"TRA")</f>
        <v>-14285945</v>
      </c>
      <c r="E10" s="11">
        <f>SUMIFS('Chi tiết'!$K:$K,'Chi tiết'!$B:$B,'Tổng hợp '!$B10,'Chi tiết'!$A:$A,"GT")</f>
        <v>-6576305</v>
      </c>
      <c r="F10" s="11">
        <f>SUMIFS('Chi tiết'!$K:$K,'Chi tiết'!$B:$B,'Tổng hợp '!$B10,'Chi tiết'!$A:$A,"TT")</f>
        <v>-82768147</v>
      </c>
      <c r="G10" s="11">
        <f t="shared" si="0"/>
        <v>76687594</v>
      </c>
      <c r="H10" s="11">
        <f t="shared" si="1"/>
        <v>81370291</v>
      </c>
      <c r="I10" s="17">
        <v>109542237.60000002</v>
      </c>
      <c r="J10" s="17">
        <f>H10-I10</f>
        <v>-28171946.600000024</v>
      </c>
      <c r="K10" s="35">
        <v>7097739</v>
      </c>
      <c r="L10" s="36">
        <f>E10+K10</f>
        <v>521434</v>
      </c>
      <c r="M10" s="40"/>
    </row>
    <row r="11" spans="1:14" s="10" customFormat="1" ht="24.75" customHeight="1" x14ac:dyDescent="0.25">
      <c r="B11" s="15">
        <v>6</v>
      </c>
      <c r="C11" s="11">
        <f>SUMIFS('Chi tiết'!$K:$K,'Chi tiết'!B:B,'Tổng hợp '!$B11,'Chi tiết'!$A:$A,"BH")</f>
        <v>105794987</v>
      </c>
      <c r="D11" s="11">
        <f>SUMIFS('Chi tiết'!$K:$K,'Chi tiết'!$B:$B,'Tổng hợp '!$B11,'Chi tiết'!$A:$A,"TRA")</f>
        <v>-10880768</v>
      </c>
      <c r="E11" s="11">
        <f>SUMIFS('Chi tiết'!$K:$K,'Chi tiết'!$B:$B,'Tổng hợp '!$B11,'Chi tiết'!$A:$A,"GT")</f>
        <v>-7399050</v>
      </c>
      <c r="F11" s="11">
        <f>SUMIFS('Chi tiết'!$K:$K,'Chi tiết'!$B:$B,'Tổng hợp '!$B11,'Chi tiết'!$A:$A,"TT")</f>
        <v>-76687595</v>
      </c>
      <c r="G11" s="11">
        <f t="shared" si="0"/>
        <v>87515169</v>
      </c>
      <c r="H11" s="11">
        <f t="shared" si="1"/>
        <v>92197865</v>
      </c>
      <c r="I11" s="17"/>
      <c r="J11" s="17"/>
      <c r="M11" s="40"/>
      <c r="N11" s="36"/>
    </row>
    <row r="12" spans="1:14" s="10" customFormat="1" ht="24.75" customHeight="1" x14ac:dyDescent="0.25">
      <c r="B12" s="15">
        <v>7</v>
      </c>
      <c r="C12" s="11">
        <f>SUMIFS('Chi tiết'!$K:$K,'Chi tiết'!B:B,'Tổng hợp '!$B12,'Chi tiết'!$A:$A,"BH")</f>
        <v>176959799</v>
      </c>
      <c r="D12" s="11">
        <f>SUMIFS('Chi tiết'!$K:$K,'Chi tiết'!$B:$B,'Tổng hợp '!$B12,'Chi tiết'!$A:$A,"TRA")</f>
        <v>-14908438</v>
      </c>
      <c r="E12" s="11">
        <f>SUMIFS('Chi tiết'!$K:$K,'Chi tiết'!$B:$B,'Tổng hợp '!$B12,'Chi tiết'!$A:$A,"GT")</f>
        <v>-12896473</v>
      </c>
      <c r="F12" s="11">
        <f>SUMIFS('Chi tiết'!$K:$K,'Chi tiết'!$B:$B,'Tổng hợp '!$B12,'Chi tiết'!$A:$A,"TT")</f>
        <v>-86281766</v>
      </c>
      <c r="G12" s="11">
        <f t="shared" si="0"/>
        <v>149154888</v>
      </c>
      <c r="H12" s="11">
        <f t="shared" si="1"/>
        <v>155070987</v>
      </c>
      <c r="M12" s="40"/>
      <c r="N12" s="36"/>
    </row>
    <row r="13" spans="1:14" s="10" customFormat="1" ht="24.75" customHeight="1" x14ac:dyDescent="0.25">
      <c r="B13" s="15">
        <v>8</v>
      </c>
      <c r="C13" s="11">
        <f>SUMIFS('Chi tiết'!$K:$K,'Chi tiết'!B:B,'Tổng hợp '!$B13,'Chi tiết'!$A:$A,"BH")</f>
        <v>155741402</v>
      </c>
      <c r="D13" s="11">
        <f>SUMIFS('Chi tiết'!$K:$K,'Chi tiết'!$B:$B,'Tổng hợp '!$B13,'Chi tiết'!$A:$A,"TRA")</f>
        <v>-14339459</v>
      </c>
      <c r="E13" s="11">
        <f>SUMIFS('Chi tiết'!$K:$K,'Chi tiết'!$B:$B,'Tổng hợp '!$B13,'Chi tiết'!$A:$A,"GT")</f>
        <v>-11168135.619999997</v>
      </c>
      <c r="F13" s="11">
        <v>-150388295</v>
      </c>
      <c r="G13" s="11">
        <f>SUM(C13:E13)</f>
        <v>130233807.38</v>
      </c>
      <c r="H13" s="11">
        <f>+H12+G13</f>
        <v>285304794.38</v>
      </c>
      <c r="M13" s="40"/>
    </row>
    <row r="14" spans="1:14" s="10" customFormat="1" ht="24.75" customHeight="1" x14ac:dyDescent="0.25">
      <c r="B14" s="15">
        <v>9</v>
      </c>
      <c r="C14" s="11">
        <v>168727242</v>
      </c>
      <c r="D14" s="11">
        <f>SUMIFS('Chi tiết'!$K:$K,'Chi tiết'!$B:$B,'Tổng hợp '!$B14,'Chi tiết'!$A:$A,"TRA")</f>
        <v>-10365655</v>
      </c>
      <c r="E14" s="11">
        <f>SUMIFS('Chi tiết'!$K:$K,'Chi tiết'!$B:$B,'Tổng hợp '!$B14,'Chi tiết'!$A:$A,"GT")</f>
        <v>-12507632.559999999</v>
      </c>
      <c r="F14" s="11">
        <v>-130233793</v>
      </c>
      <c r="G14" s="11">
        <f>SUM(C14:E14)</f>
        <v>145853954.44</v>
      </c>
      <c r="H14" s="11">
        <f t="shared" si="1"/>
        <v>300924955.81999999</v>
      </c>
      <c r="M14" s="40"/>
    </row>
    <row r="15" spans="1:14" s="10" customFormat="1" ht="24.75" customHeight="1" x14ac:dyDescent="0.25">
      <c r="B15" s="15">
        <v>10</v>
      </c>
      <c r="C15" s="11">
        <f>SUMIFS('Chi tiết'!$K:$K,'Chi tiết'!B:B,'Tổng hợp '!$B15,'Chi tiết'!$A:$A,"BH")</f>
        <v>0</v>
      </c>
      <c r="D15" s="11">
        <f>SUMIFS('Chi tiết'!$K:$K,'Chi tiết'!$B:$B,'Tổng hợp '!$B15,'Chi tiết'!$A:$A,"TRA")</f>
        <v>0</v>
      </c>
      <c r="E15" s="11">
        <f>SUMIFS('Chi tiết'!$K:$K,'Chi tiết'!$B:$B,'Tổng hợp '!$B15,'Chi tiết'!$A:$A,"GT")</f>
        <v>0</v>
      </c>
      <c r="F15" s="11">
        <f>SUMIFS('Chi tiết'!$K:$K,'Chi tiết'!$B:$B,'Tổng hợp '!$B15,'Chi tiết'!$A:$A,"TT")</f>
        <v>0</v>
      </c>
      <c r="G15" s="11"/>
      <c r="H15" s="11">
        <f t="shared" si="1"/>
        <v>300924955.81999999</v>
      </c>
      <c r="M15" s="40"/>
    </row>
    <row r="16" spans="1:14" s="10" customFormat="1" ht="24.75" customHeight="1" x14ac:dyDescent="0.25">
      <c r="B16" s="15">
        <v>11</v>
      </c>
      <c r="C16" s="11">
        <f>SUMIFS('Chi tiết'!$K:$K,'Chi tiết'!B:B,'Tổng hợp '!$B16,'Chi tiết'!$A:$A,"BH")</f>
        <v>0</v>
      </c>
      <c r="D16" s="11">
        <f>SUMIFS('Chi tiết'!$K:$K,'Chi tiết'!$B:$B,'Tổng hợp '!$B16,'Chi tiết'!$A:$A,"TRA")</f>
        <v>0</v>
      </c>
      <c r="E16" s="11">
        <f>SUMIFS('Chi tiết'!$K:$K,'Chi tiết'!$B:$B,'Tổng hợp '!$B16,'Chi tiết'!$A:$A,"GT")</f>
        <v>0</v>
      </c>
      <c r="F16" s="11">
        <f>SUMIFS('Chi tiết'!$K:$K,'Chi tiết'!$B:$B,'Tổng hợp '!$B16,'Chi tiết'!$A:$A,"TT")</f>
        <v>0</v>
      </c>
      <c r="G16" s="11"/>
      <c r="H16" s="11">
        <f t="shared" si="1"/>
        <v>300924955.81999999</v>
      </c>
      <c r="M16" s="40"/>
    </row>
    <row r="17" spans="2:13" s="10" customFormat="1" ht="24.75" customHeight="1" x14ac:dyDescent="0.25">
      <c r="B17" s="15">
        <v>12</v>
      </c>
      <c r="C17" s="11">
        <f>SUMIFS('Chi tiết'!$K:$K,'Chi tiết'!B:B,'Tổng hợp '!$B17,'Chi tiết'!$A:$A,"BH")</f>
        <v>0</v>
      </c>
      <c r="D17" s="11">
        <f>SUMIFS('Chi tiết'!$K:$K,'Chi tiết'!$B:$B,'Tổng hợp '!$B17,'Chi tiết'!$A:$A,"TRA")</f>
        <v>0</v>
      </c>
      <c r="E17" s="11">
        <f>SUMIFS('Chi tiết'!$K:$K,'Chi tiết'!$B:$B,'Tổng hợp '!$B17,'Chi tiết'!$A:$A,"GT")</f>
        <v>0</v>
      </c>
      <c r="F17" s="11">
        <f>SUMIFS('Chi tiết'!$K:$K,'Chi tiết'!$B:$B,'Tổng hợp '!$B17,'Chi tiết'!$A:$A,"TT")</f>
        <v>0</v>
      </c>
      <c r="G17" s="11"/>
      <c r="H17" s="11">
        <f t="shared" si="1"/>
        <v>300924955.81999999</v>
      </c>
      <c r="M17" s="40"/>
    </row>
    <row r="18" spans="2:13" s="10" customFormat="1" ht="24.75" customHeight="1" x14ac:dyDescent="0.25">
      <c r="B18" s="21" t="s">
        <v>17</v>
      </c>
      <c r="C18" s="14">
        <f>SUBTOTAL(9,C6:C17)</f>
        <v>1440388618</v>
      </c>
      <c r="D18" s="14">
        <f>SUBTOTAL(9,D6:D17)</f>
        <v>-138107110</v>
      </c>
      <c r="E18" s="14">
        <f>SUBTOTAL(9,E6:E17)</f>
        <v>-129303199.18000001</v>
      </c>
      <c r="F18" s="14">
        <f>SUBTOTAL(9,F6:F17)</f>
        <v>-1128910506</v>
      </c>
      <c r="G18" s="14">
        <f>SUBTOTAL(9,G6:G17)</f>
        <v>1172978308.8199999</v>
      </c>
      <c r="H18" s="14">
        <f>H5+SUM(C18:F18)</f>
        <v>150536660.81999993</v>
      </c>
      <c r="M18" s="40">
        <f>+M5-SUM(M6:M17)</f>
        <v>4682664</v>
      </c>
    </row>
  </sheetData>
  <mergeCells count="1">
    <mergeCell ref="B2:H2"/>
  </mergeCells>
  <conditionalFormatting sqref="B18">
    <cfRule type="duplicateValues" dxfId="5" priority="1"/>
  </conditionalFormatting>
  <pageMargins left="0.7" right="0.7" top="0.75" bottom="0.75" header="0.3" footer="0.3"/>
  <pageSetup paperSize="9" scale="96" orientation="landscape" horizontalDpi="300" verticalDpi="300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0000"/>
  </sheetPr>
  <dimension ref="A1:L950"/>
  <sheetViews>
    <sheetView workbookViewId="0">
      <pane xSplit="2" ySplit="4" topLeftCell="C5" activePane="bottomRight" state="frozen"/>
      <selection activeCell="E14" sqref="E14"/>
      <selection pane="topRight" activeCell="E14" sqref="E14"/>
      <selection pane="bottomLeft" activeCell="E14" sqref="E14"/>
      <selection pane="bottomRight" activeCell="A951" sqref="A951"/>
    </sheetView>
  </sheetViews>
  <sheetFormatPr defaultColWidth="9.140625" defaultRowHeight="15" x14ac:dyDescent="0.25"/>
  <cols>
    <col min="1" max="1" width="6.140625" customWidth="1"/>
    <col min="2" max="2" width="15.28515625" customWidth="1"/>
    <col min="3" max="3" width="11.28515625" customWidth="1"/>
    <col min="5" max="5" width="13.28515625" style="22" customWidth="1"/>
    <col min="6" max="6" width="9" customWidth="1"/>
    <col min="7" max="7" width="42.42578125" customWidth="1"/>
    <col min="8" max="8" width="39.42578125" customWidth="1"/>
    <col min="9" max="9" width="16.85546875" style="23" customWidth="1"/>
    <col min="10" max="10" width="13.7109375" style="23" customWidth="1"/>
    <col min="11" max="11" width="16.85546875" style="23" customWidth="1"/>
    <col min="12" max="12" width="15.7109375" customWidth="1"/>
    <col min="13" max="13" width="15.140625" customWidth="1"/>
  </cols>
  <sheetData>
    <row r="1" spans="1:12" ht="24" customHeight="1" x14ac:dyDescent="0.25">
      <c r="K1" s="12">
        <f>SUBTOTAL(9,K4:K31252)</f>
        <v>-978522211</v>
      </c>
    </row>
    <row r="2" spans="1:12" ht="30" customHeight="1" x14ac:dyDescent="0.25">
      <c r="A2" s="37" t="s">
        <v>2</v>
      </c>
      <c r="B2" s="37"/>
      <c r="C2" s="37" t="s">
        <v>3</v>
      </c>
      <c r="D2" s="37" t="s">
        <v>4</v>
      </c>
      <c r="E2" s="41" t="s">
        <v>5</v>
      </c>
      <c r="F2" s="37" t="s">
        <v>6</v>
      </c>
      <c r="G2" s="37" t="s">
        <v>7</v>
      </c>
      <c r="H2" s="37" t="s">
        <v>23</v>
      </c>
      <c r="I2" s="38" t="s">
        <v>8</v>
      </c>
      <c r="J2" s="38" t="s">
        <v>9</v>
      </c>
      <c r="K2" s="38" t="s">
        <v>10</v>
      </c>
      <c r="L2" s="39" t="s">
        <v>584</v>
      </c>
    </row>
    <row r="3" spans="1:12" x14ac:dyDescent="0.25">
      <c r="A3" s="16"/>
      <c r="B3" s="29"/>
      <c r="C3" s="24"/>
      <c r="D3" s="25"/>
      <c r="E3" s="42"/>
      <c r="F3" s="25"/>
      <c r="G3" s="25"/>
      <c r="H3" s="25" t="s">
        <v>11</v>
      </c>
      <c r="I3" s="26"/>
      <c r="J3" s="26"/>
      <c r="K3" s="27">
        <v>106468858</v>
      </c>
    </row>
    <row r="4" spans="1:12" ht="22.5" hidden="1" customHeight="1" x14ac:dyDescent="0.25">
      <c r="A4" s="16" t="s">
        <v>12</v>
      </c>
      <c r="B4" s="16">
        <f t="shared" ref="B4:B67" si="0">MONTH(E4)</f>
        <v>1</v>
      </c>
      <c r="C4" s="30" t="s">
        <v>26</v>
      </c>
      <c r="D4" s="30" t="s">
        <v>24</v>
      </c>
      <c r="E4" s="44">
        <v>45659</v>
      </c>
      <c r="F4" s="28" t="s">
        <v>487</v>
      </c>
      <c r="G4" s="28" t="s">
        <v>489</v>
      </c>
      <c r="H4" s="28" t="s">
        <v>491</v>
      </c>
      <c r="I4" s="26">
        <v>1383358</v>
      </c>
      <c r="J4" s="26">
        <v>110669</v>
      </c>
      <c r="K4" s="26">
        <v>1494027</v>
      </c>
      <c r="L4" s="22">
        <v>45713</v>
      </c>
    </row>
    <row r="5" spans="1:12" hidden="1" x14ac:dyDescent="0.25">
      <c r="A5" s="16" t="s">
        <v>12</v>
      </c>
      <c r="B5" s="29">
        <f t="shared" si="0"/>
        <v>1</v>
      </c>
      <c r="C5" s="30" t="s">
        <v>27</v>
      </c>
      <c r="D5" s="30" t="s">
        <v>24</v>
      </c>
      <c r="E5" s="43">
        <v>45659</v>
      </c>
      <c r="F5" s="28" t="s">
        <v>487</v>
      </c>
      <c r="G5" s="28" t="s">
        <v>489</v>
      </c>
      <c r="H5" s="28" t="s">
        <v>492</v>
      </c>
      <c r="I5" s="26">
        <v>1004649</v>
      </c>
      <c r="J5" s="26">
        <v>80372</v>
      </c>
      <c r="K5" s="26">
        <v>1085021</v>
      </c>
      <c r="L5" s="22">
        <v>45713</v>
      </c>
    </row>
    <row r="6" spans="1:12" hidden="1" x14ac:dyDescent="0.25">
      <c r="A6" s="16" t="s">
        <v>12</v>
      </c>
      <c r="B6" s="29">
        <f t="shared" si="0"/>
        <v>1</v>
      </c>
      <c r="C6" s="30" t="s">
        <v>29</v>
      </c>
      <c r="D6" s="30" t="s">
        <v>24</v>
      </c>
      <c r="E6" s="43">
        <v>45659</v>
      </c>
      <c r="F6" s="28" t="s">
        <v>487</v>
      </c>
      <c r="G6" s="28" t="s">
        <v>489</v>
      </c>
      <c r="H6" s="28" t="s">
        <v>494</v>
      </c>
      <c r="I6" s="26">
        <v>2206603</v>
      </c>
      <c r="J6" s="26">
        <v>176528</v>
      </c>
      <c r="K6" s="26">
        <v>2383131</v>
      </c>
      <c r="L6" s="22">
        <v>45713</v>
      </c>
    </row>
    <row r="7" spans="1:12" hidden="1" x14ac:dyDescent="0.25">
      <c r="A7" s="16" t="s">
        <v>12</v>
      </c>
      <c r="B7" s="29">
        <f t="shared" si="0"/>
        <v>1</v>
      </c>
      <c r="C7" s="30" t="s">
        <v>30</v>
      </c>
      <c r="D7" s="30" t="s">
        <v>24</v>
      </c>
      <c r="E7" s="43">
        <v>45659</v>
      </c>
      <c r="F7" s="28" t="s">
        <v>487</v>
      </c>
      <c r="G7" s="28" t="s">
        <v>489</v>
      </c>
      <c r="H7" s="28" t="s">
        <v>494</v>
      </c>
      <c r="I7" s="26">
        <v>558072</v>
      </c>
      <c r="J7" s="26">
        <v>44646</v>
      </c>
      <c r="K7" s="26">
        <v>602718</v>
      </c>
      <c r="L7" s="22">
        <v>45713</v>
      </c>
    </row>
    <row r="8" spans="1:12" hidden="1" x14ac:dyDescent="0.25">
      <c r="A8" s="16" t="s">
        <v>12</v>
      </c>
      <c r="B8" s="29">
        <f t="shared" si="0"/>
        <v>1</v>
      </c>
      <c r="C8" s="30" t="s">
        <v>31</v>
      </c>
      <c r="D8" s="30" t="s">
        <v>24</v>
      </c>
      <c r="E8" s="43">
        <v>45659</v>
      </c>
      <c r="F8" s="28" t="s">
        <v>487</v>
      </c>
      <c r="G8" s="28" t="s">
        <v>489</v>
      </c>
      <c r="H8" s="28" t="s">
        <v>495</v>
      </c>
      <c r="I8" s="26">
        <v>948854</v>
      </c>
      <c r="J8" s="26">
        <v>75908</v>
      </c>
      <c r="K8" s="26">
        <v>1024762</v>
      </c>
      <c r="L8" s="22">
        <v>45713</v>
      </c>
    </row>
    <row r="9" spans="1:12" hidden="1" x14ac:dyDescent="0.25">
      <c r="A9" s="16" t="s">
        <v>12</v>
      </c>
      <c r="B9" s="29">
        <f t="shared" si="0"/>
        <v>1</v>
      </c>
      <c r="C9" s="30" t="s">
        <v>32</v>
      </c>
      <c r="D9" s="30" t="s">
        <v>24</v>
      </c>
      <c r="E9" s="43">
        <v>45659</v>
      </c>
      <c r="F9" s="28" t="s">
        <v>487</v>
      </c>
      <c r="G9" s="28" t="s">
        <v>489</v>
      </c>
      <c r="H9" s="28" t="s">
        <v>496</v>
      </c>
      <c r="I9" s="26">
        <v>2260913</v>
      </c>
      <c r="J9" s="26">
        <v>180873</v>
      </c>
      <c r="K9" s="26">
        <v>2441786</v>
      </c>
      <c r="L9" s="22">
        <v>45713</v>
      </c>
    </row>
    <row r="10" spans="1:12" hidden="1" x14ac:dyDescent="0.25">
      <c r="A10" s="16" t="s">
        <v>12</v>
      </c>
      <c r="B10" s="29">
        <f t="shared" si="0"/>
        <v>1</v>
      </c>
      <c r="C10" s="30" t="s">
        <v>33</v>
      </c>
      <c r="D10" s="30" t="s">
        <v>24</v>
      </c>
      <c r="E10" s="43">
        <v>45660</v>
      </c>
      <c r="F10" s="28" t="s">
        <v>487</v>
      </c>
      <c r="G10" s="28" t="s">
        <v>489</v>
      </c>
      <c r="H10" s="28" t="s">
        <v>497</v>
      </c>
      <c r="I10" s="26">
        <v>2164700</v>
      </c>
      <c r="J10" s="26">
        <v>173176</v>
      </c>
      <c r="K10" s="26">
        <v>2337876</v>
      </c>
      <c r="L10" s="22">
        <v>45713</v>
      </c>
    </row>
    <row r="11" spans="1:12" ht="25.5" hidden="1" x14ac:dyDescent="0.25">
      <c r="A11" s="16" t="s">
        <v>12</v>
      </c>
      <c r="B11" s="29">
        <f t="shared" si="0"/>
        <v>1</v>
      </c>
      <c r="C11" s="30" t="s">
        <v>34</v>
      </c>
      <c r="D11" s="30" t="s">
        <v>24</v>
      </c>
      <c r="E11" s="43">
        <v>45660</v>
      </c>
      <c r="F11" s="28" t="s">
        <v>487</v>
      </c>
      <c r="G11" s="28" t="s">
        <v>489</v>
      </c>
      <c r="H11" s="28" t="s">
        <v>498</v>
      </c>
      <c r="I11" s="26">
        <v>2450230</v>
      </c>
      <c r="J11" s="26">
        <v>196018</v>
      </c>
      <c r="K11" s="26">
        <v>2646248</v>
      </c>
      <c r="L11" s="22">
        <v>45713</v>
      </c>
    </row>
    <row r="12" spans="1:12" hidden="1" x14ac:dyDescent="0.25">
      <c r="A12" s="16" t="s">
        <v>12</v>
      </c>
      <c r="B12" s="29">
        <f t="shared" si="0"/>
        <v>1</v>
      </c>
      <c r="C12" s="30" t="s">
        <v>35</v>
      </c>
      <c r="D12" s="30" t="s">
        <v>24</v>
      </c>
      <c r="E12" s="43">
        <v>45660</v>
      </c>
      <c r="F12" s="28" t="s">
        <v>487</v>
      </c>
      <c r="G12" s="28" t="s">
        <v>489</v>
      </c>
      <c r="H12" s="28" t="s">
        <v>499</v>
      </c>
      <c r="I12" s="26">
        <v>755766</v>
      </c>
      <c r="J12" s="26">
        <v>60461</v>
      </c>
      <c r="K12" s="26">
        <v>816227</v>
      </c>
      <c r="L12" s="22">
        <v>45713</v>
      </c>
    </row>
    <row r="13" spans="1:12" ht="25.5" hidden="1" x14ac:dyDescent="0.25">
      <c r="A13" s="16" t="s">
        <v>12</v>
      </c>
      <c r="B13" s="29">
        <f t="shared" si="0"/>
        <v>1</v>
      </c>
      <c r="C13" s="30" t="s">
        <v>36</v>
      </c>
      <c r="D13" s="30" t="s">
        <v>24</v>
      </c>
      <c r="E13" s="43">
        <v>45661</v>
      </c>
      <c r="F13" s="28" t="s">
        <v>487</v>
      </c>
      <c r="G13" s="28" t="s">
        <v>489</v>
      </c>
      <c r="H13" s="28" t="s">
        <v>500</v>
      </c>
      <c r="I13" s="26">
        <v>2120790</v>
      </c>
      <c r="J13" s="26">
        <v>169663</v>
      </c>
      <c r="K13" s="26">
        <v>2290453</v>
      </c>
      <c r="L13" s="22">
        <v>45713</v>
      </c>
    </row>
    <row r="14" spans="1:12" hidden="1" x14ac:dyDescent="0.25">
      <c r="A14" s="16" t="s">
        <v>12</v>
      </c>
      <c r="B14" s="29">
        <f t="shared" si="0"/>
        <v>1</v>
      </c>
      <c r="C14" s="30" t="s">
        <v>37</v>
      </c>
      <c r="D14" s="30" t="s">
        <v>24</v>
      </c>
      <c r="E14" s="43">
        <v>45661</v>
      </c>
      <c r="F14" s="28" t="s">
        <v>487</v>
      </c>
      <c r="G14" s="28" t="s">
        <v>489</v>
      </c>
      <c r="H14" s="28" t="s">
        <v>501</v>
      </c>
      <c r="I14" s="26">
        <v>1015668</v>
      </c>
      <c r="J14" s="26">
        <v>81253</v>
      </c>
      <c r="K14" s="26">
        <v>1096921</v>
      </c>
      <c r="L14" s="22">
        <v>45713</v>
      </c>
    </row>
    <row r="15" spans="1:12" hidden="1" x14ac:dyDescent="0.25">
      <c r="A15" s="16" t="s">
        <v>12</v>
      </c>
      <c r="B15" s="29">
        <f t="shared" si="0"/>
        <v>1</v>
      </c>
      <c r="C15" s="30" t="s">
        <v>38</v>
      </c>
      <c r="D15" s="30" t="s">
        <v>24</v>
      </c>
      <c r="E15" s="43">
        <v>45661</v>
      </c>
      <c r="F15" s="28" t="s">
        <v>487</v>
      </c>
      <c r="G15" s="28" t="s">
        <v>489</v>
      </c>
      <c r="H15" s="28" t="s">
        <v>496</v>
      </c>
      <c r="I15" s="26">
        <v>476730</v>
      </c>
      <c r="J15" s="26">
        <v>38138</v>
      </c>
      <c r="K15" s="26">
        <v>514868</v>
      </c>
      <c r="L15" s="22">
        <v>45713</v>
      </c>
    </row>
    <row r="16" spans="1:12" hidden="1" x14ac:dyDescent="0.25">
      <c r="A16" s="16" t="s">
        <v>12</v>
      </c>
      <c r="B16" s="29">
        <f t="shared" si="0"/>
        <v>1</v>
      </c>
      <c r="C16" s="30" t="s">
        <v>39</v>
      </c>
      <c r="D16" s="30" t="s">
        <v>24</v>
      </c>
      <c r="E16" s="43">
        <v>45663</v>
      </c>
      <c r="F16" s="28" t="s">
        <v>487</v>
      </c>
      <c r="G16" s="28" t="s">
        <v>489</v>
      </c>
      <c r="H16" s="28" t="s">
        <v>502</v>
      </c>
      <c r="I16" s="26">
        <v>2019320</v>
      </c>
      <c r="J16" s="26">
        <v>161546</v>
      </c>
      <c r="K16" s="26">
        <v>2180866</v>
      </c>
      <c r="L16" s="22">
        <v>45713</v>
      </c>
    </row>
    <row r="17" spans="1:12" hidden="1" x14ac:dyDescent="0.25">
      <c r="A17" s="16" t="s">
        <v>12</v>
      </c>
      <c r="B17" s="29">
        <f t="shared" si="0"/>
        <v>1</v>
      </c>
      <c r="C17" s="30" t="s">
        <v>40</v>
      </c>
      <c r="D17" s="30" t="s">
        <v>24</v>
      </c>
      <c r="E17" s="43">
        <v>45663</v>
      </c>
      <c r="F17" s="28" t="s">
        <v>487</v>
      </c>
      <c r="G17" s="28" t="s">
        <v>489</v>
      </c>
      <c r="H17" s="28" t="s">
        <v>503</v>
      </c>
      <c r="I17" s="26">
        <v>1624757</v>
      </c>
      <c r="J17" s="26">
        <v>129981</v>
      </c>
      <c r="K17" s="26">
        <v>1754738</v>
      </c>
      <c r="L17" s="22">
        <v>45713</v>
      </c>
    </row>
    <row r="18" spans="1:12" hidden="1" x14ac:dyDescent="0.25">
      <c r="A18" s="16" t="s">
        <v>12</v>
      </c>
      <c r="B18" s="29">
        <f t="shared" si="0"/>
        <v>1</v>
      </c>
      <c r="C18" s="30" t="s">
        <v>41</v>
      </c>
      <c r="D18" s="30" t="s">
        <v>24</v>
      </c>
      <c r="E18" s="43">
        <v>45664</v>
      </c>
      <c r="F18" s="28" t="s">
        <v>487</v>
      </c>
      <c r="G18" s="28" t="s">
        <v>489</v>
      </c>
      <c r="H18" s="28" t="s">
        <v>504</v>
      </c>
      <c r="I18" s="26">
        <v>1386509</v>
      </c>
      <c r="J18" s="26">
        <v>110921</v>
      </c>
      <c r="K18" s="26">
        <v>1497430</v>
      </c>
      <c r="L18" s="22">
        <v>45713</v>
      </c>
    </row>
    <row r="19" spans="1:12" hidden="1" x14ac:dyDescent="0.25">
      <c r="A19" s="16" t="s">
        <v>12</v>
      </c>
      <c r="B19" s="29">
        <f t="shared" si="0"/>
        <v>1</v>
      </c>
      <c r="C19" s="30" t="s">
        <v>42</v>
      </c>
      <c r="D19" s="30" t="s">
        <v>24</v>
      </c>
      <c r="E19" s="43">
        <v>45664</v>
      </c>
      <c r="F19" s="28" t="s">
        <v>487</v>
      </c>
      <c r="G19" s="28" t="s">
        <v>489</v>
      </c>
      <c r="H19" s="28" t="s">
        <v>505</v>
      </c>
      <c r="I19" s="26">
        <v>1669605</v>
      </c>
      <c r="J19" s="26">
        <v>133568</v>
      </c>
      <c r="K19" s="26">
        <v>1803173</v>
      </c>
      <c r="L19" s="22">
        <v>45713</v>
      </c>
    </row>
    <row r="20" spans="1:12" hidden="1" x14ac:dyDescent="0.25">
      <c r="A20" s="16" t="s">
        <v>12</v>
      </c>
      <c r="B20" s="29">
        <f t="shared" si="0"/>
        <v>1</v>
      </c>
      <c r="C20" s="30" t="s">
        <v>43</v>
      </c>
      <c r="D20" s="30" t="s">
        <v>24</v>
      </c>
      <c r="E20" s="43">
        <v>45664</v>
      </c>
      <c r="F20" s="28" t="s">
        <v>487</v>
      </c>
      <c r="G20" s="28" t="s">
        <v>489</v>
      </c>
      <c r="H20" s="28" t="s">
        <v>506</v>
      </c>
      <c r="I20" s="26">
        <v>851118</v>
      </c>
      <c r="J20" s="26">
        <v>68089</v>
      </c>
      <c r="K20" s="26">
        <v>919207</v>
      </c>
      <c r="L20" s="22">
        <v>45713</v>
      </c>
    </row>
    <row r="21" spans="1:12" hidden="1" x14ac:dyDescent="0.25">
      <c r="A21" s="16" t="s">
        <v>12</v>
      </c>
      <c r="B21" s="29">
        <f t="shared" si="0"/>
        <v>1</v>
      </c>
      <c r="C21" s="30" t="s">
        <v>44</v>
      </c>
      <c r="D21" s="30" t="s">
        <v>24</v>
      </c>
      <c r="E21" s="43">
        <v>45664</v>
      </c>
      <c r="F21" s="28" t="s">
        <v>487</v>
      </c>
      <c r="G21" s="28" t="s">
        <v>489</v>
      </c>
      <c r="H21" s="28" t="s">
        <v>507</v>
      </c>
      <c r="I21" s="26">
        <v>1639128</v>
      </c>
      <c r="J21" s="26">
        <v>131130</v>
      </c>
      <c r="K21" s="26">
        <v>1770258</v>
      </c>
      <c r="L21" s="22">
        <v>45713</v>
      </c>
    </row>
    <row r="22" spans="1:12" hidden="1" x14ac:dyDescent="0.25">
      <c r="A22" s="16" t="s">
        <v>12</v>
      </c>
      <c r="B22" s="29">
        <f t="shared" si="0"/>
        <v>1</v>
      </c>
      <c r="C22" s="30" t="s">
        <v>45</v>
      </c>
      <c r="D22" s="30" t="s">
        <v>24</v>
      </c>
      <c r="E22" s="43">
        <v>45664</v>
      </c>
      <c r="F22" s="28" t="s">
        <v>487</v>
      </c>
      <c r="G22" s="28" t="s">
        <v>489</v>
      </c>
      <c r="H22" s="28" t="s">
        <v>508</v>
      </c>
      <c r="I22" s="26">
        <v>854691</v>
      </c>
      <c r="J22" s="26">
        <v>68375</v>
      </c>
      <c r="K22" s="26">
        <v>923066</v>
      </c>
      <c r="L22" s="22">
        <v>45713</v>
      </c>
    </row>
    <row r="23" spans="1:12" hidden="1" x14ac:dyDescent="0.25">
      <c r="A23" s="16" t="s">
        <v>12</v>
      </c>
      <c r="B23" s="29">
        <f t="shared" si="0"/>
        <v>1</v>
      </c>
      <c r="C23" s="30" t="s">
        <v>46</v>
      </c>
      <c r="D23" s="30" t="s">
        <v>24</v>
      </c>
      <c r="E23" s="43">
        <v>45665</v>
      </c>
      <c r="F23" s="28" t="s">
        <v>487</v>
      </c>
      <c r="G23" s="28" t="s">
        <v>489</v>
      </c>
      <c r="H23" s="28" t="s">
        <v>509</v>
      </c>
      <c r="I23" s="26">
        <v>3205795</v>
      </c>
      <c r="J23" s="26">
        <v>256464</v>
      </c>
      <c r="K23" s="26">
        <v>3462259</v>
      </c>
      <c r="L23" s="22">
        <v>45713</v>
      </c>
    </row>
    <row r="24" spans="1:12" hidden="1" x14ac:dyDescent="0.25">
      <c r="A24" s="16" t="s">
        <v>12</v>
      </c>
      <c r="B24" s="29">
        <f t="shared" si="0"/>
        <v>1</v>
      </c>
      <c r="C24" s="30" t="s">
        <v>47</v>
      </c>
      <c r="D24" s="30" t="s">
        <v>24</v>
      </c>
      <c r="E24" s="43">
        <v>45665</v>
      </c>
      <c r="F24" s="28" t="s">
        <v>487</v>
      </c>
      <c r="G24" s="28" t="s">
        <v>489</v>
      </c>
      <c r="H24" s="28" t="s">
        <v>510</v>
      </c>
      <c r="I24" s="26">
        <v>3363105</v>
      </c>
      <c r="J24" s="26">
        <v>269048</v>
      </c>
      <c r="K24" s="26">
        <v>3632153</v>
      </c>
      <c r="L24" s="22">
        <v>45713</v>
      </c>
    </row>
    <row r="25" spans="1:12" hidden="1" x14ac:dyDescent="0.25">
      <c r="A25" s="16" t="s">
        <v>12</v>
      </c>
      <c r="B25" s="29">
        <f t="shared" si="0"/>
        <v>1</v>
      </c>
      <c r="C25" s="30" t="s">
        <v>48</v>
      </c>
      <c r="D25" s="30" t="s">
        <v>24</v>
      </c>
      <c r="E25" s="43">
        <v>45665</v>
      </c>
      <c r="F25" s="28" t="s">
        <v>487</v>
      </c>
      <c r="G25" s="28" t="s">
        <v>489</v>
      </c>
      <c r="H25" s="28" t="s">
        <v>511</v>
      </c>
      <c r="I25" s="26">
        <v>2869930</v>
      </c>
      <c r="J25" s="26">
        <v>229594</v>
      </c>
      <c r="K25" s="26">
        <v>3099524</v>
      </c>
      <c r="L25" s="22">
        <v>45713</v>
      </c>
    </row>
    <row r="26" spans="1:12" hidden="1" x14ac:dyDescent="0.25">
      <c r="A26" s="16" t="s">
        <v>12</v>
      </c>
      <c r="B26" s="29">
        <f t="shared" si="0"/>
        <v>1</v>
      </c>
      <c r="C26" s="30" t="s">
        <v>49</v>
      </c>
      <c r="D26" s="30" t="s">
        <v>24</v>
      </c>
      <c r="E26" s="43">
        <v>45666</v>
      </c>
      <c r="F26" s="28" t="s">
        <v>487</v>
      </c>
      <c r="G26" s="28" t="s">
        <v>489</v>
      </c>
      <c r="H26" s="28" t="s">
        <v>512</v>
      </c>
      <c r="I26" s="26">
        <v>2757520</v>
      </c>
      <c r="J26" s="26">
        <v>220602</v>
      </c>
      <c r="K26" s="26">
        <v>2978122</v>
      </c>
      <c r="L26" s="22">
        <v>45713</v>
      </c>
    </row>
    <row r="27" spans="1:12" hidden="1" x14ac:dyDescent="0.25">
      <c r="A27" s="16" t="s">
        <v>12</v>
      </c>
      <c r="B27" s="29">
        <f t="shared" si="0"/>
        <v>1</v>
      </c>
      <c r="C27" s="30" t="s">
        <v>50</v>
      </c>
      <c r="D27" s="30" t="s">
        <v>24</v>
      </c>
      <c r="E27" s="43">
        <v>45666</v>
      </c>
      <c r="F27" s="28" t="s">
        <v>487</v>
      </c>
      <c r="G27" s="28" t="s">
        <v>489</v>
      </c>
      <c r="H27" s="28" t="s">
        <v>502</v>
      </c>
      <c r="I27" s="26">
        <v>1978340</v>
      </c>
      <c r="J27" s="26">
        <v>158267</v>
      </c>
      <c r="K27" s="26">
        <v>2136607</v>
      </c>
      <c r="L27" s="22">
        <v>45713</v>
      </c>
    </row>
    <row r="28" spans="1:12" hidden="1" x14ac:dyDescent="0.25">
      <c r="A28" s="16" t="s">
        <v>12</v>
      </c>
      <c r="B28" s="29">
        <f t="shared" si="0"/>
        <v>1</v>
      </c>
      <c r="C28" s="30" t="s">
        <v>51</v>
      </c>
      <c r="D28" s="30" t="s">
        <v>24</v>
      </c>
      <c r="E28" s="43">
        <v>45666</v>
      </c>
      <c r="F28" s="28" t="s">
        <v>487</v>
      </c>
      <c r="G28" s="28" t="s">
        <v>489</v>
      </c>
      <c r="H28" s="28" t="s">
        <v>513</v>
      </c>
      <c r="I28" s="26">
        <v>1764365</v>
      </c>
      <c r="J28" s="26">
        <v>141149</v>
      </c>
      <c r="K28" s="26">
        <v>1905514</v>
      </c>
      <c r="L28" s="22">
        <v>45713</v>
      </c>
    </row>
    <row r="29" spans="1:12" hidden="1" x14ac:dyDescent="0.25">
      <c r="A29" s="16" t="s">
        <v>12</v>
      </c>
      <c r="B29" s="29">
        <f t="shared" si="0"/>
        <v>1</v>
      </c>
      <c r="C29" s="30" t="s">
        <v>52</v>
      </c>
      <c r="D29" s="30" t="s">
        <v>24</v>
      </c>
      <c r="E29" s="43">
        <v>45666</v>
      </c>
      <c r="F29" s="28" t="s">
        <v>487</v>
      </c>
      <c r="G29" s="28" t="s">
        <v>489</v>
      </c>
      <c r="H29" s="28" t="s">
        <v>494</v>
      </c>
      <c r="I29" s="26">
        <v>11311536</v>
      </c>
      <c r="J29" s="26">
        <v>904923</v>
      </c>
      <c r="K29" s="26">
        <v>12216459</v>
      </c>
      <c r="L29" s="22">
        <v>45713</v>
      </c>
    </row>
    <row r="30" spans="1:12" hidden="1" x14ac:dyDescent="0.25">
      <c r="A30" s="16" t="s">
        <v>12</v>
      </c>
      <c r="B30" s="29">
        <f t="shared" si="0"/>
        <v>1</v>
      </c>
      <c r="C30" s="30" t="s">
        <v>53</v>
      </c>
      <c r="D30" s="30" t="s">
        <v>24</v>
      </c>
      <c r="E30" s="43">
        <v>45667</v>
      </c>
      <c r="F30" s="28" t="s">
        <v>487</v>
      </c>
      <c r="G30" s="28" t="s">
        <v>489</v>
      </c>
      <c r="H30" s="28" t="s">
        <v>514</v>
      </c>
      <c r="I30" s="26">
        <v>2953715</v>
      </c>
      <c r="J30" s="26">
        <v>236297</v>
      </c>
      <c r="K30" s="26">
        <v>3190012</v>
      </c>
      <c r="L30" s="22">
        <v>45713</v>
      </c>
    </row>
    <row r="31" spans="1:12" hidden="1" x14ac:dyDescent="0.25">
      <c r="A31" s="16" t="s">
        <v>12</v>
      </c>
      <c r="B31" s="29">
        <f t="shared" si="0"/>
        <v>1</v>
      </c>
      <c r="C31" s="30" t="s">
        <v>54</v>
      </c>
      <c r="D31" s="30" t="s">
        <v>24</v>
      </c>
      <c r="E31" s="43">
        <v>45667</v>
      </c>
      <c r="F31" s="28" t="s">
        <v>487</v>
      </c>
      <c r="G31" s="28" t="s">
        <v>489</v>
      </c>
      <c r="H31" s="28" t="s">
        <v>497</v>
      </c>
      <c r="I31" s="26">
        <v>1801075</v>
      </c>
      <c r="J31" s="26">
        <v>144086</v>
      </c>
      <c r="K31" s="26">
        <v>1945161</v>
      </c>
      <c r="L31" s="22">
        <v>45713</v>
      </c>
    </row>
    <row r="32" spans="1:12" hidden="1" x14ac:dyDescent="0.25">
      <c r="A32" s="16" t="s">
        <v>12</v>
      </c>
      <c r="B32" s="29">
        <f t="shared" si="0"/>
        <v>1</v>
      </c>
      <c r="C32" s="30" t="s">
        <v>55</v>
      </c>
      <c r="D32" s="30" t="s">
        <v>24</v>
      </c>
      <c r="E32" s="43">
        <v>45667</v>
      </c>
      <c r="F32" s="28" t="s">
        <v>487</v>
      </c>
      <c r="G32" s="28" t="s">
        <v>489</v>
      </c>
      <c r="H32" s="28" t="s">
        <v>515</v>
      </c>
      <c r="I32" s="26">
        <v>2483624</v>
      </c>
      <c r="J32" s="26">
        <v>198690</v>
      </c>
      <c r="K32" s="26">
        <v>2682314</v>
      </c>
      <c r="L32" s="22">
        <v>45713</v>
      </c>
    </row>
    <row r="33" spans="1:12" hidden="1" x14ac:dyDescent="0.25">
      <c r="A33" s="16" t="s">
        <v>12</v>
      </c>
      <c r="B33" s="29">
        <f t="shared" si="0"/>
        <v>1</v>
      </c>
      <c r="C33" s="30" t="s">
        <v>56</v>
      </c>
      <c r="D33" s="30" t="s">
        <v>24</v>
      </c>
      <c r="E33" s="43">
        <v>45668</v>
      </c>
      <c r="F33" s="28" t="s">
        <v>487</v>
      </c>
      <c r="G33" s="28" t="s">
        <v>489</v>
      </c>
      <c r="H33" s="28" t="s">
        <v>516</v>
      </c>
      <c r="I33" s="26">
        <v>2396403</v>
      </c>
      <c r="J33" s="26">
        <v>191712</v>
      </c>
      <c r="K33" s="26">
        <v>2588115</v>
      </c>
      <c r="L33" s="22">
        <v>45713</v>
      </c>
    </row>
    <row r="34" spans="1:12" hidden="1" x14ac:dyDescent="0.25">
      <c r="A34" s="16" t="s">
        <v>12</v>
      </c>
      <c r="B34" s="29">
        <f t="shared" si="0"/>
        <v>1</v>
      </c>
      <c r="C34" s="30" t="s">
        <v>57</v>
      </c>
      <c r="D34" s="30" t="s">
        <v>24</v>
      </c>
      <c r="E34" s="43">
        <v>45668</v>
      </c>
      <c r="F34" s="28" t="s">
        <v>487</v>
      </c>
      <c r="G34" s="28" t="s">
        <v>489</v>
      </c>
      <c r="H34" s="28" t="s">
        <v>517</v>
      </c>
      <c r="I34" s="26">
        <v>4427391</v>
      </c>
      <c r="J34" s="26">
        <v>354191</v>
      </c>
      <c r="K34" s="26">
        <v>4781582</v>
      </c>
      <c r="L34" s="22">
        <v>45713</v>
      </c>
    </row>
    <row r="35" spans="1:12" ht="25.5" hidden="1" x14ac:dyDescent="0.25">
      <c r="A35" s="16" t="s">
        <v>12</v>
      </c>
      <c r="B35" s="29">
        <f t="shared" si="0"/>
        <v>1</v>
      </c>
      <c r="C35" s="30" t="s">
        <v>58</v>
      </c>
      <c r="D35" s="30" t="s">
        <v>24</v>
      </c>
      <c r="E35" s="43">
        <v>45668</v>
      </c>
      <c r="F35" s="28" t="s">
        <v>487</v>
      </c>
      <c r="G35" s="28" t="s">
        <v>489</v>
      </c>
      <c r="H35" s="28" t="s">
        <v>518</v>
      </c>
      <c r="I35" s="26">
        <v>4820863</v>
      </c>
      <c r="J35" s="26">
        <v>385669</v>
      </c>
      <c r="K35" s="26">
        <v>5206532</v>
      </c>
      <c r="L35" s="22">
        <v>45713</v>
      </c>
    </row>
    <row r="36" spans="1:12" hidden="1" x14ac:dyDescent="0.25">
      <c r="A36" s="16" t="s">
        <v>12</v>
      </c>
      <c r="B36" s="29">
        <f t="shared" si="0"/>
        <v>1</v>
      </c>
      <c r="C36" s="30" t="s">
        <v>59</v>
      </c>
      <c r="D36" s="30" t="s">
        <v>24</v>
      </c>
      <c r="E36" s="43">
        <v>45668</v>
      </c>
      <c r="F36" s="28" t="s">
        <v>487</v>
      </c>
      <c r="G36" s="28" t="s">
        <v>489</v>
      </c>
      <c r="H36" s="28" t="s">
        <v>519</v>
      </c>
      <c r="I36" s="26">
        <v>2202595</v>
      </c>
      <c r="J36" s="26">
        <v>176208</v>
      </c>
      <c r="K36" s="26">
        <v>2378803</v>
      </c>
      <c r="L36" s="22">
        <v>45713</v>
      </c>
    </row>
    <row r="37" spans="1:12" hidden="1" x14ac:dyDescent="0.25">
      <c r="A37" s="16" t="s">
        <v>12</v>
      </c>
      <c r="B37" s="29">
        <f t="shared" si="0"/>
        <v>1</v>
      </c>
      <c r="C37" s="30" t="s">
        <v>60</v>
      </c>
      <c r="D37" s="30" t="s">
        <v>24</v>
      </c>
      <c r="E37" s="43">
        <v>45668</v>
      </c>
      <c r="F37" s="28" t="s">
        <v>487</v>
      </c>
      <c r="G37" s="28" t="s">
        <v>489</v>
      </c>
      <c r="H37" s="28" t="s">
        <v>520</v>
      </c>
      <c r="I37" s="26">
        <v>13445500</v>
      </c>
      <c r="J37" s="26">
        <v>1075640</v>
      </c>
      <c r="K37" s="26">
        <v>14521140</v>
      </c>
      <c r="L37" s="22">
        <v>45713</v>
      </c>
    </row>
    <row r="38" spans="1:12" hidden="1" x14ac:dyDescent="0.25">
      <c r="A38" s="16" t="s">
        <v>12</v>
      </c>
      <c r="B38" s="29">
        <f t="shared" si="0"/>
        <v>1</v>
      </c>
      <c r="C38" s="30" t="s">
        <v>61</v>
      </c>
      <c r="D38" s="30" t="s">
        <v>24</v>
      </c>
      <c r="E38" s="43">
        <v>45668</v>
      </c>
      <c r="F38" s="28" t="s">
        <v>487</v>
      </c>
      <c r="G38" s="28" t="s">
        <v>489</v>
      </c>
      <c r="H38" s="28" t="s">
        <v>521</v>
      </c>
      <c r="I38" s="26">
        <v>1406450</v>
      </c>
      <c r="J38" s="26">
        <v>112516</v>
      </c>
      <c r="K38" s="26">
        <v>1518966</v>
      </c>
      <c r="L38" s="22">
        <v>45713</v>
      </c>
    </row>
    <row r="39" spans="1:12" hidden="1" x14ac:dyDescent="0.25">
      <c r="A39" s="16" t="s">
        <v>12</v>
      </c>
      <c r="B39" s="29">
        <f t="shared" si="0"/>
        <v>1</v>
      </c>
      <c r="C39" s="30" t="s">
        <v>62</v>
      </c>
      <c r="D39" s="30" t="s">
        <v>24</v>
      </c>
      <c r="E39" s="43">
        <v>45668</v>
      </c>
      <c r="F39" s="28" t="s">
        <v>487</v>
      </c>
      <c r="G39" s="28" t="s">
        <v>489</v>
      </c>
      <c r="H39" s="28" t="s">
        <v>522</v>
      </c>
      <c r="I39" s="26">
        <v>1823545</v>
      </c>
      <c r="J39" s="26">
        <v>145884</v>
      </c>
      <c r="K39" s="26">
        <v>1969429</v>
      </c>
      <c r="L39" s="22">
        <v>45713</v>
      </c>
    </row>
    <row r="40" spans="1:12" hidden="1" x14ac:dyDescent="0.25">
      <c r="A40" s="16" t="s">
        <v>12</v>
      </c>
      <c r="B40" s="29">
        <f t="shared" si="0"/>
        <v>1</v>
      </c>
      <c r="C40" s="30" t="s">
        <v>63</v>
      </c>
      <c r="D40" s="30" t="s">
        <v>24</v>
      </c>
      <c r="E40" s="43">
        <v>45670</v>
      </c>
      <c r="F40" s="28" t="s">
        <v>487</v>
      </c>
      <c r="G40" s="28" t="s">
        <v>489</v>
      </c>
      <c r="H40" s="28" t="s">
        <v>523</v>
      </c>
      <c r="I40" s="26">
        <v>2620295</v>
      </c>
      <c r="J40" s="26">
        <v>209624</v>
      </c>
      <c r="K40" s="26">
        <v>2829919</v>
      </c>
      <c r="L40" s="22">
        <v>45713</v>
      </c>
    </row>
    <row r="41" spans="1:12" hidden="1" x14ac:dyDescent="0.25">
      <c r="A41" s="16" t="s">
        <v>12</v>
      </c>
      <c r="B41" s="29">
        <f t="shared" si="0"/>
        <v>1</v>
      </c>
      <c r="C41" s="30" t="s">
        <v>64</v>
      </c>
      <c r="D41" s="30" t="s">
        <v>24</v>
      </c>
      <c r="E41" s="43">
        <v>45670</v>
      </c>
      <c r="F41" s="28" t="s">
        <v>487</v>
      </c>
      <c r="G41" s="28" t="s">
        <v>489</v>
      </c>
      <c r="H41" s="28" t="s">
        <v>524</v>
      </c>
      <c r="I41" s="26">
        <v>3161695</v>
      </c>
      <c r="J41" s="26">
        <v>252936</v>
      </c>
      <c r="K41" s="26">
        <v>3414631</v>
      </c>
      <c r="L41" s="22">
        <v>45713</v>
      </c>
    </row>
    <row r="42" spans="1:12" hidden="1" x14ac:dyDescent="0.25">
      <c r="A42" s="16" t="s">
        <v>12</v>
      </c>
      <c r="B42" s="29">
        <f t="shared" si="0"/>
        <v>1</v>
      </c>
      <c r="C42" s="30" t="s">
        <v>65</v>
      </c>
      <c r="D42" s="30" t="s">
        <v>24</v>
      </c>
      <c r="E42" s="43">
        <v>45670</v>
      </c>
      <c r="F42" s="28" t="s">
        <v>487</v>
      </c>
      <c r="G42" s="28" t="s">
        <v>489</v>
      </c>
      <c r="H42" s="28" t="s">
        <v>525</v>
      </c>
      <c r="I42" s="26">
        <v>1029965</v>
      </c>
      <c r="J42" s="26">
        <v>82397</v>
      </c>
      <c r="K42" s="26">
        <v>1112362</v>
      </c>
      <c r="L42" s="22">
        <v>45713</v>
      </c>
    </row>
    <row r="43" spans="1:12" hidden="1" x14ac:dyDescent="0.25">
      <c r="A43" s="16" t="s">
        <v>12</v>
      </c>
      <c r="B43" s="29">
        <f t="shared" si="0"/>
        <v>1</v>
      </c>
      <c r="C43" s="30" t="s">
        <v>66</v>
      </c>
      <c r="D43" s="30" t="s">
        <v>24</v>
      </c>
      <c r="E43" s="43">
        <v>45670</v>
      </c>
      <c r="F43" s="28" t="s">
        <v>487</v>
      </c>
      <c r="G43" s="28" t="s">
        <v>489</v>
      </c>
      <c r="H43" s="28" t="s">
        <v>499</v>
      </c>
      <c r="I43" s="26">
        <v>1463480</v>
      </c>
      <c r="J43" s="26">
        <v>117078</v>
      </c>
      <c r="K43" s="26">
        <v>1580558</v>
      </c>
      <c r="L43" s="22">
        <v>45713</v>
      </c>
    </row>
    <row r="44" spans="1:12" ht="25.5" hidden="1" x14ac:dyDescent="0.25">
      <c r="A44" s="16" t="s">
        <v>12</v>
      </c>
      <c r="B44" s="29">
        <f t="shared" si="0"/>
        <v>1</v>
      </c>
      <c r="C44" s="30" t="s">
        <v>67</v>
      </c>
      <c r="D44" s="30" t="s">
        <v>24</v>
      </c>
      <c r="E44" s="43">
        <v>45671</v>
      </c>
      <c r="F44" s="28" t="s">
        <v>487</v>
      </c>
      <c r="G44" s="28" t="s">
        <v>489</v>
      </c>
      <c r="H44" s="28" t="s">
        <v>498</v>
      </c>
      <c r="I44" s="26">
        <v>3487950</v>
      </c>
      <c r="J44" s="26">
        <v>279036</v>
      </c>
      <c r="K44" s="26">
        <v>3766986</v>
      </c>
      <c r="L44" s="22">
        <v>45713</v>
      </c>
    </row>
    <row r="45" spans="1:12" ht="25.5" hidden="1" x14ac:dyDescent="0.25">
      <c r="A45" s="16" t="s">
        <v>12</v>
      </c>
      <c r="B45" s="29">
        <f t="shared" si="0"/>
        <v>1</v>
      </c>
      <c r="C45" s="30" t="s">
        <v>68</v>
      </c>
      <c r="D45" s="30" t="s">
        <v>24</v>
      </c>
      <c r="E45" s="43">
        <v>45671</v>
      </c>
      <c r="F45" s="28" t="s">
        <v>487</v>
      </c>
      <c r="G45" s="28" t="s">
        <v>489</v>
      </c>
      <c r="H45" s="28" t="s">
        <v>500</v>
      </c>
      <c r="I45" s="26">
        <v>1352546</v>
      </c>
      <c r="J45" s="26">
        <v>108204</v>
      </c>
      <c r="K45" s="26">
        <v>1460750</v>
      </c>
      <c r="L45" s="22">
        <v>45713</v>
      </c>
    </row>
    <row r="46" spans="1:12" hidden="1" x14ac:dyDescent="0.25">
      <c r="A46" s="16" t="s">
        <v>12</v>
      </c>
      <c r="B46" s="29">
        <f t="shared" si="0"/>
        <v>1</v>
      </c>
      <c r="C46" s="30" t="s">
        <v>92</v>
      </c>
      <c r="D46" s="30" t="s">
        <v>24</v>
      </c>
      <c r="E46" s="43">
        <v>45671</v>
      </c>
      <c r="F46" s="28" t="s">
        <v>487</v>
      </c>
      <c r="G46" s="28" t="s">
        <v>489</v>
      </c>
      <c r="H46" s="28" t="s">
        <v>503</v>
      </c>
      <c r="I46" s="26">
        <v>2226923</v>
      </c>
      <c r="J46" s="26">
        <v>178154</v>
      </c>
      <c r="K46" s="26">
        <v>2405077</v>
      </c>
      <c r="L46" s="22">
        <v>45713</v>
      </c>
    </row>
    <row r="47" spans="1:12" hidden="1" x14ac:dyDescent="0.25">
      <c r="A47" s="16" t="s">
        <v>12</v>
      </c>
      <c r="B47" s="29">
        <f t="shared" si="0"/>
        <v>1</v>
      </c>
      <c r="C47" s="30" t="s">
        <v>69</v>
      </c>
      <c r="D47" s="30" t="s">
        <v>24</v>
      </c>
      <c r="E47" s="43">
        <v>45672</v>
      </c>
      <c r="F47" s="28" t="s">
        <v>487</v>
      </c>
      <c r="G47" s="28" t="s">
        <v>489</v>
      </c>
      <c r="H47" s="28" t="s">
        <v>526</v>
      </c>
      <c r="I47" s="26">
        <v>1626975</v>
      </c>
      <c r="J47" s="26">
        <v>130158</v>
      </c>
      <c r="K47" s="26">
        <v>1757133</v>
      </c>
      <c r="L47" s="22">
        <v>45713</v>
      </c>
    </row>
    <row r="48" spans="1:12" hidden="1" x14ac:dyDescent="0.25">
      <c r="A48" s="16" t="s">
        <v>12</v>
      </c>
      <c r="B48" s="29">
        <f t="shared" si="0"/>
        <v>1</v>
      </c>
      <c r="C48" s="30" t="s">
        <v>70</v>
      </c>
      <c r="D48" s="30" t="s">
        <v>24</v>
      </c>
      <c r="E48" s="43">
        <v>45672</v>
      </c>
      <c r="F48" s="28" t="s">
        <v>487</v>
      </c>
      <c r="G48" s="28" t="s">
        <v>489</v>
      </c>
      <c r="H48" s="28" t="s">
        <v>502</v>
      </c>
      <c r="I48" s="26">
        <v>13172020</v>
      </c>
      <c r="J48" s="26">
        <v>1053762</v>
      </c>
      <c r="K48" s="26">
        <v>14225782</v>
      </c>
      <c r="L48" s="22">
        <v>45713</v>
      </c>
    </row>
    <row r="49" spans="1:12" hidden="1" x14ac:dyDescent="0.25">
      <c r="A49" s="16" t="s">
        <v>12</v>
      </c>
      <c r="B49" s="29">
        <f t="shared" si="0"/>
        <v>1</v>
      </c>
      <c r="C49" s="30" t="s">
        <v>71</v>
      </c>
      <c r="D49" s="30" t="s">
        <v>24</v>
      </c>
      <c r="E49" s="43">
        <v>45672</v>
      </c>
      <c r="F49" s="28" t="s">
        <v>487</v>
      </c>
      <c r="G49" s="28" t="s">
        <v>489</v>
      </c>
      <c r="H49" s="28" t="s">
        <v>495</v>
      </c>
      <c r="I49" s="26">
        <v>2879052</v>
      </c>
      <c r="J49" s="26">
        <v>230324</v>
      </c>
      <c r="K49" s="26">
        <v>3109376</v>
      </c>
      <c r="L49" s="22">
        <v>45713</v>
      </c>
    </row>
    <row r="50" spans="1:12" hidden="1" x14ac:dyDescent="0.25">
      <c r="A50" s="16" t="s">
        <v>12</v>
      </c>
      <c r="B50" s="29">
        <f t="shared" si="0"/>
        <v>1</v>
      </c>
      <c r="C50" s="30" t="s">
        <v>72</v>
      </c>
      <c r="D50" s="30" t="s">
        <v>24</v>
      </c>
      <c r="E50" s="43">
        <v>45672</v>
      </c>
      <c r="F50" s="28" t="s">
        <v>487</v>
      </c>
      <c r="G50" s="28" t="s">
        <v>489</v>
      </c>
      <c r="H50" s="28" t="s">
        <v>527</v>
      </c>
      <c r="I50" s="26">
        <v>1086131</v>
      </c>
      <c r="J50" s="26">
        <v>86890</v>
      </c>
      <c r="K50" s="26">
        <v>1173021</v>
      </c>
      <c r="L50" s="22">
        <v>45713</v>
      </c>
    </row>
    <row r="51" spans="1:12" hidden="1" x14ac:dyDescent="0.25">
      <c r="A51" s="16" t="s">
        <v>12</v>
      </c>
      <c r="B51" s="29">
        <f t="shared" si="0"/>
        <v>1</v>
      </c>
      <c r="C51" s="30" t="s">
        <v>73</v>
      </c>
      <c r="D51" s="30" t="s">
        <v>24</v>
      </c>
      <c r="E51" s="43">
        <v>45672</v>
      </c>
      <c r="F51" s="28" t="s">
        <v>487</v>
      </c>
      <c r="G51" s="28" t="s">
        <v>489</v>
      </c>
      <c r="H51" s="28" t="s">
        <v>525</v>
      </c>
      <c r="I51" s="26">
        <v>8243490</v>
      </c>
      <c r="J51" s="26">
        <v>659479</v>
      </c>
      <c r="K51" s="26">
        <v>8902969</v>
      </c>
      <c r="L51" s="22">
        <v>45713</v>
      </c>
    </row>
    <row r="52" spans="1:12" hidden="1" x14ac:dyDescent="0.25">
      <c r="A52" s="16" t="s">
        <v>12</v>
      </c>
      <c r="B52" s="29">
        <f t="shared" si="0"/>
        <v>1</v>
      </c>
      <c r="C52" s="30" t="s">
        <v>74</v>
      </c>
      <c r="D52" s="30" t="s">
        <v>24</v>
      </c>
      <c r="E52" s="43">
        <v>45672</v>
      </c>
      <c r="F52" s="28" t="s">
        <v>487</v>
      </c>
      <c r="G52" s="28" t="s">
        <v>489</v>
      </c>
      <c r="H52" s="28" t="s">
        <v>528</v>
      </c>
      <c r="I52" s="26">
        <v>2062140</v>
      </c>
      <c r="J52" s="26">
        <v>164971</v>
      </c>
      <c r="K52" s="26">
        <v>2227111</v>
      </c>
      <c r="L52" s="22">
        <v>45713</v>
      </c>
    </row>
    <row r="53" spans="1:12" hidden="1" x14ac:dyDescent="0.25">
      <c r="A53" s="16" t="s">
        <v>12</v>
      </c>
      <c r="B53" s="29">
        <f t="shared" si="0"/>
        <v>1</v>
      </c>
      <c r="C53" s="30" t="s">
        <v>75</v>
      </c>
      <c r="D53" s="30" t="s">
        <v>24</v>
      </c>
      <c r="E53" s="43">
        <v>45672</v>
      </c>
      <c r="F53" s="28" t="s">
        <v>487</v>
      </c>
      <c r="G53" s="28" t="s">
        <v>489</v>
      </c>
      <c r="H53" s="28" t="s">
        <v>499</v>
      </c>
      <c r="I53" s="26">
        <v>2115310</v>
      </c>
      <c r="J53" s="26">
        <v>169225</v>
      </c>
      <c r="K53" s="26">
        <v>2284535</v>
      </c>
      <c r="L53" s="22">
        <v>45713</v>
      </c>
    </row>
    <row r="54" spans="1:12" hidden="1" x14ac:dyDescent="0.25">
      <c r="A54" s="16" t="s">
        <v>12</v>
      </c>
      <c r="B54" s="29">
        <f t="shared" si="0"/>
        <v>1</v>
      </c>
      <c r="C54" s="30" t="s">
        <v>76</v>
      </c>
      <c r="D54" s="30" t="s">
        <v>24</v>
      </c>
      <c r="E54" s="43">
        <v>45672</v>
      </c>
      <c r="F54" s="28" t="s">
        <v>487</v>
      </c>
      <c r="G54" s="28" t="s">
        <v>489</v>
      </c>
      <c r="H54" s="28" t="s">
        <v>529</v>
      </c>
      <c r="I54" s="26">
        <v>2926960</v>
      </c>
      <c r="J54" s="26">
        <v>234157</v>
      </c>
      <c r="K54" s="26">
        <v>3161117</v>
      </c>
      <c r="L54" s="22">
        <v>45713</v>
      </c>
    </row>
    <row r="55" spans="1:12" hidden="1" x14ac:dyDescent="0.25">
      <c r="A55" s="16" t="s">
        <v>12</v>
      </c>
      <c r="B55" s="29">
        <f t="shared" si="0"/>
        <v>1</v>
      </c>
      <c r="C55" s="30" t="s">
        <v>77</v>
      </c>
      <c r="D55" s="30" t="s">
        <v>24</v>
      </c>
      <c r="E55" s="43">
        <v>45672</v>
      </c>
      <c r="F55" s="28" t="s">
        <v>487</v>
      </c>
      <c r="G55" s="28" t="s">
        <v>489</v>
      </c>
      <c r="H55" s="28" t="s">
        <v>505</v>
      </c>
      <c r="I55" s="26">
        <v>2282770</v>
      </c>
      <c r="J55" s="26">
        <v>182622</v>
      </c>
      <c r="K55" s="26">
        <v>2465392</v>
      </c>
      <c r="L55" s="22">
        <v>45713</v>
      </c>
    </row>
    <row r="56" spans="1:12" hidden="1" x14ac:dyDescent="0.25">
      <c r="A56" s="16" t="s">
        <v>12</v>
      </c>
      <c r="B56" s="29">
        <f t="shared" si="0"/>
        <v>1</v>
      </c>
      <c r="C56" s="30" t="s">
        <v>78</v>
      </c>
      <c r="D56" s="30" t="s">
        <v>24</v>
      </c>
      <c r="E56" s="43">
        <v>45672</v>
      </c>
      <c r="F56" s="28" t="s">
        <v>487</v>
      </c>
      <c r="G56" s="28" t="s">
        <v>489</v>
      </c>
      <c r="H56" s="28" t="s">
        <v>530</v>
      </c>
      <c r="I56" s="26">
        <v>2845730</v>
      </c>
      <c r="J56" s="26">
        <v>227658</v>
      </c>
      <c r="K56" s="26">
        <v>3073388</v>
      </c>
      <c r="L56" s="22">
        <v>45713</v>
      </c>
    </row>
    <row r="57" spans="1:12" hidden="1" x14ac:dyDescent="0.25">
      <c r="A57" s="16" t="s">
        <v>12</v>
      </c>
      <c r="B57" s="29">
        <f t="shared" si="0"/>
        <v>1</v>
      </c>
      <c r="C57" s="30" t="s">
        <v>79</v>
      </c>
      <c r="D57" s="30" t="s">
        <v>24</v>
      </c>
      <c r="E57" s="43">
        <v>45673</v>
      </c>
      <c r="F57" s="28" t="s">
        <v>487</v>
      </c>
      <c r="G57" s="28" t="s">
        <v>489</v>
      </c>
      <c r="H57" s="28" t="s">
        <v>509</v>
      </c>
      <c r="I57" s="26">
        <v>9143600</v>
      </c>
      <c r="J57" s="26">
        <v>731488</v>
      </c>
      <c r="K57" s="26">
        <v>9875088</v>
      </c>
      <c r="L57" s="22">
        <v>45713</v>
      </c>
    </row>
    <row r="58" spans="1:12" hidden="1" x14ac:dyDescent="0.25">
      <c r="A58" s="16" t="s">
        <v>12</v>
      </c>
      <c r="B58" s="29">
        <f t="shared" si="0"/>
        <v>1</v>
      </c>
      <c r="C58" s="30" t="s">
        <v>80</v>
      </c>
      <c r="D58" s="30" t="s">
        <v>24</v>
      </c>
      <c r="E58" s="43">
        <v>45673</v>
      </c>
      <c r="F58" s="28" t="s">
        <v>487</v>
      </c>
      <c r="G58" s="28" t="s">
        <v>489</v>
      </c>
      <c r="H58" s="28" t="s">
        <v>531</v>
      </c>
      <c r="I58" s="26">
        <v>2268330</v>
      </c>
      <c r="J58" s="26">
        <v>181466</v>
      </c>
      <c r="K58" s="26">
        <v>2449796</v>
      </c>
      <c r="L58" s="22">
        <v>45713</v>
      </c>
    </row>
    <row r="59" spans="1:12" hidden="1" x14ac:dyDescent="0.25">
      <c r="A59" s="16" t="s">
        <v>12</v>
      </c>
      <c r="B59" s="29">
        <f t="shared" si="0"/>
        <v>1</v>
      </c>
      <c r="C59" s="30" t="s">
        <v>81</v>
      </c>
      <c r="D59" s="30" t="s">
        <v>24</v>
      </c>
      <c r="E59" s="43">
        <v>45673</v>
      </c>
      <c r="F59" s="28" t="s">
        <v>487</v>
      </c>
      <c r="G59" s="28" t="s">
        <v>489</v>
      </c>
      <c r="H59" s="28" t="s">
        <v>497</v>
      </c>
      <c r="I59" s="26">
        <v>3340635</v>
      </c>
      <c r="J59" s="26">
        <v>267251</v>
      </c>
      <c r="K59" s="26">
        <v>3607886</v>
      </c>
      <c r="L59" s="22">
        <v>45713</v>
      </c>
    </row>
    <row r="60" spans="1:12" hidden="1" x14ac:dyDescent="0.25">
      <c r="A60" s="16" t="s">
        <v>12</v>
      </c>
      <c r="B60" s="29">
        <f t="shared" si="0"/>
        <v>1</v>
      </c>
      <c r="C60" s="30" t="s">
        <v>82</v>
      </c>
      <c r="D60" s="30" t="s">
        <v>24</v>
      </c>
      <c r="E60" s="43">
        <v>45673</v>
      </c>
      <c r="F60" s="28" t="s">
        <v>487</v>
      </c>
      <c r="G60" s="28" t="s">
        <v>489</v>
      </c>
      <c r="H60" s="28" t="s">
        <v>509</v>
      </c>
      <c r="I60" s="26">
        <v>2450230</v>
      </c>
      <c r="J60" s="26">
        <v>196018</v>
      </c>
      <c r="K60" s="26">
        <v>2646248</v>
      </c>
      <c r="L60" s="22">
        <v>45713</v>
      </c>
    </row>
    <row r="61" spans="1:12" hidden="1" x14ac:dyDescent="0.25">
      <c r="A61" s="16" t="s">
        <v>12</v>
      </c>
      <c r="B61" s="29">
        <f t="shared" si="0"/>
        <v>1</v>
      </c>
      <c r="C61" s="30" t="s">
        <v>83</v>
      </c>
      <c r="D61" s="30" t="s">
        <v>24</v>
      </c>
      <c r="E61" s="43">
        <v>45673</v>
      </c>
      <c r="F61" s="28" t="s">
        <v>487</v>
      </c>
      <c r="G61" s="28" t="s">
        <v>489</v>
      </c>
      <c r="H61" s="28" t="s">
        <v>496</v>
      </c>
      <c r="I61" s="26">
        <v>4897490</v>
      </c>
      <c r="J61" s="26">
        <v>391799</v>
      </c>
      <c r="K61" s="26">
        <v>5289289</v>
      </c>
      <c r="L61" s="22">
        <v>45713</v>
      </c>
    </row>
    <row r="62" spans="1:12" hidden="1" x14ac:dyDescent="0.25">
      <c r="A62" s="16" t="s">
        <v>12</v>
      </c>
      <c r="B62" s="29">
        <f t="shared" si="0"/>
        <v>1</v>
      </c>
      <c r="C62" s="30" t="s">
        <v>84</v>
      </c>
      <c r="D62" s="30" t="s">
        <v>24</v>
      </c>
      <c r="E62" s="43">
        <v>45673</v>
      </c>
      <c r="F62" s="28" t="s">
        <v>487</v>
      </c>
      <c r="G62" s="28" t="s">
        <v>489</v>
      </c>
      <c r="H62" s="28" t="s">
        <v>532</v>
      </c>
      <c r="I62" s="26">
        <v>1046385</v>
      </c>
      <c r="J62" s="26">
        <v>83711</v>
      </c>
      <c r="K62" s="26">
        <v>1130096</v>
      </c>
      <c r="L62" s="22">
        <v>45713</v>
      </c>
    </row>
    <row r="63" spans="1:12" hidden="1" x14ac:dyDescent="0.25">
      <c r="A63" s="16" t="s">
        <v>12</v>
      </c>
      <c r="B63" s="29">
        <f t="shared" si="0"/>
        <v>1</v>
      </c>
      <c r="C63" s="30" t="s">
        <v>86</v>
      </c>
      <c r="D63" s="30" t="s">
        <v>24</v>
      </c>
      <c r="E63" s="43">
        <v>45673</v>
      </c>
      <c r="F63" s="28" t="s">
        <v>487</v>
      </c>
      <c r="G63" s="28" t="s">
        <v>489</v>
      </c>
      <c r="H63" s="28" t="s">
        <v>520</v>
      </c>
      <c r="I63" s="26">
        <v>11025460</v>
      </c>
      <c r="J63" s="26">
        <v>882037</v>
      </c>
      <c r="K63" s="26">
        <v>11907497</v>
      </c>
      <c r="L63" s="22">
        <v>45713</v>
      </c>
    </row>
    <row r="64" spans="1:12" hidden="1" x14ac:dyDescent="0.25">
      <c r="A64" s="16" t="s">
        <v>12</v>
      </c>
      <c r="B64" s="29">
        <f t="shared" si="0"/>
        <v>1</v>
      </c>
      <c r="C64" s="30" t="s">
        <v>85</v>
      </c>
      <c r="D64" s="30" t="s">
        <v>24</v>
      </c>
      <c r="E64" s="43">
        <v>45674</v>
      </c>
      <c r="F64" s="28" t="s">
        <v>487</v>
      </c>
      <c r="G64" s="28" t="s">
        <v>489</v>
      </c>
      <c r="H64" s="28" t="s">
        <v>505</v>
      </c>
      <c r="I64" s="26">
        <v>2282770</v>
      </c>
      <c r="J64" s="26">
        <v>182622</v>
      </c>
      <c r="K64" s="26">
        <v>2465392</v>
      </c>
      <c r="L64" s="22">
        <v>45713</v>
      </c>
    </row>
    <row r="65" spans="1:12" hidden="1" x14ac:dyDescent="0.25">
      <c r="A65" s="16" t="s">
        <v>12</v>
      </c>
      <c r="B65" s="29">
        <f t="shared" si="0"/>
        <v>1</v>
      </c>
      <c r="C65" s="30" t="s">
        <v>87</v>
      </c>
      <c r="D65" s="30" t="s">
        <v>24</v>
      </c>
      <c r="E65" s="43">
        <v>45674</v>
      </c>
      <c r="F65" s="28" t="s">
        <v>487</v>
      </c>
      <c r="G65" s="28" t="s">
        <v>489</v>
      </c>
      <c r="H65" s="28" t="s">
        <v>533</v>
      </c>
      <c r="I65" s="26">
        <v>2168787</v>
      </c>
      <c r="J65" s="26">
        <v>173503</v>
      </c>
      <c r="K65" s="26">
        <v>2342290</v>
      </c>
      <c r="L65" s="22">
        <v>45713</v>
      </c>
    </row>
    <row r="66" spans="1:12" hidden="1" x14ac:dyDescent="0.25">
      <c r="A66" s="16" t="s">
        <v>12</v>
      </c>
      <c r="B66" s="29">
        <f t="shared" si="0"/>
        <v>1</v>
      </c>
      <c r="C66" s="30" t="s">
        <v>88</v>
      </c>
      <c r="D66" s="30" t="s">
        <v>24</v>
      </c>
      <c r="E66" s="43">
        <v>45674</v>
      </c>
      <c r="F66" s="28" t="s">
        <v>487</v>
      </c>
      <c r="G66" s="28" t="s">
        <v>489</v>
      </c>
      <c r="H66" s="28" t="s">
        <v>534</v>
      </c>
      <c r="I66" s="26">
        <v>2450230</v>
      </c>
      <c r="J66" s="26">
        <v>196018</v>
      </c>
      <c r="K66" s="26">
        <v>2646248</v>
      </c>
      <c r="L66" s="22">
        <v>45713</v>
      </c>
    </row>
    <row r="67" spans="1:12" hidden="1" x14ac:dyDescent="0.25">
      <c r="A67" s="16" t="s">
        <v>12</v>
      </c>
      <c r="B67" s="29">
        <f t="shared" si="0"/>
        <v>1</v>
      </c>
      <c r="C67" s="30" t="s">
        <v>89</v>
      </c>
      <c r="D67" s="30" t="s">
        <v>24</v>
      </c>
      <c r="E67" s="43">
        <v>45674</v>
      </c>
      <c r="F67" s="28" t="s">
        <v>487</v>
      </c>
      <c r="G67" s="28" t="s">
        <v>489</v>
      </c>
      <c r="H67" s="28" t="s">
        <v>494</v>
      </c>
      <c r="I67" s="26">
        <v>14401520</v>
      </c>
      <c r="J67" s="26">
        <v>1152122</v>
      </c>
      <c r="K67" s="26">
        <v>15553642</v>
      </c>
      <c r="L67" s="22">
        <v>45713</v>
      </c>
    </row>
    <row r="68" spans="1:12" hidden="1" x14ac:dyDescent="0.25">
      <c r="A68" s="16" t="s">
        <v>12</v>
      </c>
      <c r="B68" s="29">
        <f t="shared" ref="B68:B131" si="1">MONTH(E68)</f>
        <v>1</v>
      </c>
      <c r="C68" s="30" t="s">
        <v>90</v>
      </c>
      <c r="D68" s="30" t="s">
        <v>24</v>
      </c>
      <c r="E68" s="43">
        <v>45674</v>
      </c>
      <c r="F68" s="28" t="s">
        <v>487</v>
      </c>
      <c r="G68" s="28" t="s">
        <v>489</v>
      </c>
      <c r="H68" s="28" t="s">
        <v>535</v>
      </c>
      <c r="I68" s="26">
        <v>4230620</v>
      </c>
      <c r="J68" s="26">
        <v>338450</v>
      </c>
      <c r="K68" s="26">
        <v>4569070</v>
      </c>
      <c r="L68" s="22">
        <v>45713</v>
      </c>
    </row>
    <row r="69" spans="1:12" hidden="1" x14ac:dyDescent="0.25">
      <c r="A69" s="16" t="s">
        <v>12</v>
      </c>
      <c r="B69" s="29">
        <f t="shared" si="1"/>
        <v>1</v>
      </c>
      <c r="C69" s="30" t="s">
        <v>91</v>
      </c>
      <c r="D69" s="30" t="s">
        <v>24</v>
      </c>
      <c r="E69" s="43">
        <v>45674</v>
      </c>
      <c r="F69" s="28" t="s">
        <v>487</v>
      </c>
      <c r="G69" s="28" t="s">
        <v>489</v>
      </c>
      <c r="H69" s="28" t="s">
        <v>513</v>
      </c>
      <c r="I69" s="26">
        <v>2584192</v>
      </c>
      <c r="J69" s="26">
        <v>206735</v>
      </c>
      <c r="K69" s="26">
        <v>2790927</v>
      </c>
      <c r="L69" s="22">
        <v>45713</v>
      </c>
    </row>
    <row r="70" spans="1:12" hidden="1" x14ac:dyDescent="0.25">
      <c r="A70" s="16" t="s">
        <v>12</v>
      </c>
      <c r="B70" s="29">
        <f t="shared" si="1"/>
        <v>1</v>
      </c>
      <c r="C70" s="30" t="s">
        <v>93</v>
      </c>
      <c r="D70" s="30" t="s">
        <v>24</v>
      </c>
      <c r="E70" s="43">
        <v>45674</v>
      </c>
      <c r="F70" s="28" t="s">
        <v>487</v>
      </c>
      <c r="G70" s="28" t="s">
        <v>489</v>
      </c>
      <c r="H70" s="28" t="s">
        <v>492</v>
      </c>
      <c r="I70" s="26">
        <v>6324081</v>
      </c>
      <c r="J70" s="26">
        <v>505926</v>
      </c>
      <c r="K70" s="26">
        <v>6830007</v>
      </c>
      <c r="L70" s="22">
        <v>45713</v>
      </c>
    </row>
    <row r="71" spans="1:12" hidden="1" x14ac:dyDescent="0.25">
      <c r="A71" s="16" t="s">
        <v>12</v>
      </c>
      <c r="B71" s="29">
        <f t="shared" si="1"/>
        <v>1</v>
      </c>
      <c r="C71" s="30" t="s">
        <v>94</v>
      </c>
      <c r="D71" s="30" t="s">
        <v>24</v>
      </c>
      <c r="E71" s="43">
        <v>45674</v>
      </c>
      <c r="F71" s="28" t="s">
        <v>487</v>
      </c>
      <c r="G71" s="28" t="s">
        <v>489</v>
      </c>
      <c r="H71" s="28" t="s">
        <v>504</v>
      </c>
      <c r="I71" s="26">
        <v>2500053</v>
      </c>
      <c r="J71" s="26">
        <v>200004</v>
      </c>
      <c r="K71" s="26">
        <v>2700057</v>
      </c>
      <c r="L71" s="22">
        <v>45713</v>
      </c>
    </row>
    <row r="72" spans="1:12" hidden="1" x14ac:dyDescent="0.25">
      <c r="A72" s="16" t="s">
        <v>12</v>
      </c>
      <c r="B72" s="29">
        <f t="shared" si="1"/>
        <v>1</v>
      </c>
      <c r="C72" s="30" t="s">
        <v>95</v>
      </c>
      <c r="D72" s="30" t="s">
        <v>24</v>
      </c>
      <c r="E72" s="43">
        <v>45674</v>
      </c>
      <c r="F72" s="28" t="s">
        <v>487</v>
      </c>
      <c r="G72" s="28" t="s">
        <v>489</v>
      </c>
      <c r="H72" s="28" t="s">
        <v>506</v>
      </c>
      <c r="I72" s="26">
        <v>1613122</v>
      </c>
      <c r="J72" s="26">
        <v>129050</v>
      </c>
      <c r="K72" s="26">
        <v>1742172</v>
      </c>
      <c r="L72" s="22">
        <v>45713</v>
      </c>
    </row>
    <row r="73" spans="1:12" hidden="1" x14ac:dyDescent="0.25">
      <c r="A73" s="16" t="s">
        <v>12</v>
      </c>
      <c r="B73" s="29">
        <f t="shared" si="1"/>
        <v>1</v>
      </c>
      <c r="C73" s="30" t="s">
        <v>96</v>
      </c>
      <c r="D73" s="30" t="s">
        <v>24</v>
      </c>
      <c r="E73" s="43">
        <v>45674</v>
      </c>
      <c r="F73" s="28" t="s">
        <v>487</v>
      </c>
      <c r="G73" s="28" t="s">
        <v>489</v>
      </c>
      <c r="H73" s="28" t="s">
        <v>514</v>
      </c>
      <c r="I73" s="26">
        <v>3505280</v>
      </c>
      <c r="J73" s="26">
        <v>280422</v>
      </c>
      <c r="K73" s="26">
        <v>3785702</v>
      </c>
      <c r="L73" s="22">
        <v>45713</v>
      </c>
    </row>
    <row r="74" spans="1:12" hidden="1" x14ac:dyDescent="0.25">
      <c r="A74" s="16" t="s">
        <v>12</v>
      </c>
      <c r="B74" s="29">
        <f t="shared" si="1"/>
        <v>1</v>
      </c>
      <c r="C74" s="30" t="s">
        <v>97</v>
      </c>
      <c r="D74" s="30" t="s">
        <v>24</v>
      </c>
      <c r="E74" s="43">
        <v>45675</v>
      </c>
      <c r="F74" s="28" t="s">
        <v>487</v>
      </c>
      <c r="G74" s="28" t="s">
        <v>489</v>
      </c>
      <c r="H74" s="28" t="s">
        <v>529</v>
      </c>
      <c r="I74" s="26">
        <v>1948170</v>
      </c>
      <c r="J74" s="26">
        <v>155854</v>
      </c>
      <c r="K74" s="26">
        <v>2104024</v>
      </c>
      <c r="L74" s="22">
        <v>45713</v>
      </c>
    </row>
    <row r="75" spans="1:12" hidden="1" x14ac:dyDescent="0.25">
      <c r="A75" s="16" t="s">
        <v>12</v>
      </c>
      <c r="B75" s="29">
        <f t="shared" si="1"/>
        <v>1</v>
      </c>
      <c r="C75" s="30" t="s">
        <v>98</v>
      </c>
      <c r="D75" s="30" t="s">
        <v>24</v>
      </c>
      <c r="E75" s="43">
        <v>45675</v>
      </c>
      <c r="F75" s="28" t="s">
        <v>487</v>
      </c>
      <c r="G75" s="28" t="s">
        <v>489</v>
      </c>
      <c r="H75" s="28" t="s">
        <v>536</v>
      </c>
      <c r="I75" s="26">
        <v>1752640</v>
      </c>
      <c r="J75" s="26">
        <v>140211</v>
      </c>
      <c r="K75" s="26">
        <v>1892851</v>
      </c>
      <c r="L75" s="22">
        <v>45713</v>
      </c>
    </row>
    <row r="76" spans="1:12" hidden="1" x14ac:dyDescent="0.25">
      <c r="A76" s="16" t="s">
        <v>12</v>
      </c>
      <c r="B76" s="29">
        <f t="shared" si="1"/>
        <v>1</v>
      </c>
      <c r="C76" s="30" t="s">
        <v>99</v>
      </c>
      <c r="D76" s="30" t="s">
        <v>24</v>
      </c>
      <c r="E76" s="43">
        <v>45675</v>
      </c>
      <c r="F76" s="28" t="s">
        <v>487</v>
      </c>
      <c r="G76" s="28" t="s">
        <v>489</v>
      </c>
      <c r="H76" s="28" t="s">
        <v>520</v>
      </c>
      <c r="I76" s="26">
        <v>9314650</v>
      </c>
      <c r="J76" s="26">
        <v>745172</v>
      </c>
      <c r="K76" s="26">
        <v>10059822</v>
      </c>
      <c r="L76" s="22">
        <v>45713</v>
      </c>
    </row>
    <row r="77" spans="1:12" ht="25.5" hidden="1" x14ac:dyDescent="0.25">
      <c r="A77" s="16" t="s">
        <v>562</v>
      </c>
      <c r="B77" s="29">
        <f t="shared" si="1"/>
        <v>1</v>
      </c>
      <c r="C77" s="30" t="s">
        <v>28</v>
      </c>
      <c r="D77" s="30" t="s">
        <v>25</v>
      </c>
      <c r="E77" s="43">
        <v>45675</v>
      </c>
      <c r="F77" s="28" t="s">
        <v>488</v>
      </c>
      <c r="G77" s="28" t="s">
        <v>490</v>
      </c>
      <c r="H77" s="28" t="s">
        <v>493</v>
      </c>
      <c r="I77" s="26">
        <v>-21037654</v>
      </c>
      <c r="J77" s="26">
        <v>-1683012</v>
      </c>
      <c r="K77" s="26">
        <v>-22720666</v>
      </c>
      <c r="L77" s="22"/>
    </row>
    <row r="78" spans="1:12" hidden="1" x14ac:dyDescent="0.25">
      <c r="A78" s="16" t="s">
        <v>12</v>
      </c>
      <c r="B78" s="29">
        <f t="shared" si="1"/>
        <v>1</v>
      </c>
      <c r="C78" s="30" t="s">
        <v>100</v>
      </c>
      <c r="D78" s="30" t="s">
        <v>24</v>
      </c>
      <c r="E78" s="43">
        <v>45677</v>
      </c>
      <c r="F78" s="28" t="s">
        <v>487</v>
      </c>
      <c r="G78" s="28" t="s">
        <v>489</v>
      </c>
      <c r="H78" s="28" t="s">
        <v>521</v>
      </c>
      <c r="I78" s="26">
        <v>3435495</v>
      </c>
      <c r="J78" s="26">
        <v>274840</v>
      </c>
      <c r="K78" s="26">
        <v>3710335</v>
      </c>
      <c r="L78" s="22">
        <v>45713</v>
      </c>
    </row>
    <row r="79" spans="1:12" hidden="1" x14ac:dyDescent="0.25">
      <c r="A79" s="16" t="s">
        <v>12</v>
      </c>
      <c r="B79" s="29">
        <f t="shared" si="1"/>
        <v>1</v>
      </c>
      <c r="C79" s="30" t="s">
        <v>101</v>
      </c>
      <c r="D79" s="30" t="s">
        <v>24</v>
      </c>
      <c r="E79" s="43">
        <v>45677</v>
      </c>
      <c r="F79" s="28" t="s">
        <v>487</v>
      </c>
      <c r="G79" s="28" t="s">
        <v>489</v>
      </c>
      <c r="H79" s="28" t="s">
        <v>516</v>
      </c>
      <c r="I79" s="26">
        <v>1588414</v>
      </c>
      <c r="J79" s="26">
        <v>127073</v>
      </c>
      <c r="K79" s="26">
        <v>1715487</v>
      </c>
      <c r="L79" s="22">
        <v>45713</v>
      </c>
    </row>
    <row r="80" spans="1:12" hidden="1" x14ac:dyDescent="0.25">
      <c r="A80" s="16" t="s">
        <v>12</v>
      </c>
      <c r="B80" s="29">
        <f t="shared" si="1"/>
        <v>1</v>
      </c>
      <c r="C80" s="30" t="s">
        <v>102</v>
      </c>
      <c r="D80" s="30" t="s">
        <v>24</v>
      </c>
      <c r="E80" s="43">
        <v>45677</v>
      </c>
      <c r="F80" s="28" t="s">
        <v>487</v>
      </c>
      <c r="G80" s="28" t="s">
        <v>489</v>
      </c>
      <c r="H80" s="28" t="s">
        <v>526</v>
      </c>
      <c r="I80" s="26">
        <v>2282770</v>
      </c>
      <c r="J80" s="26">
        <v>182622</v>
      </c>
      <c r="K80" s="26">
        <v>2465392</v>
      </c>
      <c r="L80" s="22">
        <v>45713</v>
      </c>
    </row>
    <row r="81" spans="1:12" hidden="1" x14ac:dyDescent="0.25">
      <c r="A81" s="16" t="s">
        <v>12</v>
      </c>
      <c r="B81" s="29">
        <f t="shared" si="1"/>
        <v>1</v>
      </c>
      <c r="C81" s="30" t="s">
        <v>103</v>
      </c>
      <c r="D81" s="30" t="s">
        <v>24</v>
      </c>
      <c r="E81" s="43">
        <v>45677</v>
      </c>
      <c r="F81" s="28" t="s">
        <v>487</v>
      </c>
      <c r="G81" s="28" t="s">
        <v>489</v>
      </c>
      <c r="H81" s="28" t="s">
        <v>509</v>
      </c>
      <c r="I81" s="26">
        <v>7411400</v>
      </c>
      <c r="J81" s="26">
        <v>592912</v>
      </c>
      <c r="K81" s="26">
        <v>8004312</v>
      </c>
      <c r="L81" s="22">
        <v>45713</v>
      </c>
    </row>
    <row r="82" spans="1:12" hidden="1" x14ac:dyDescent="0.25">
      <c r="A82" s="16" t="s">
        <v>12</v>
      </c>
      <c r="B82" s="29">
        <f t="shared" si="1"/>
        <v>1</v>
      </c>
      <c r="C82" s="30" t="s">
        <v>104</v>
      </c>
      <c r="D82" s="30" t="s">
        <v>24</v>
      </c>
      <c r="E82" s="43">
        <v>45677</v>
      </c>
      <c r="F82" s="28" t="s">
        <v>487</v>
      </c>
      <c r="G82" s="28" t="s">
        <v>489</v>
      </c>
      <c r="H82" s="28" t="s">
        <v>501</v>
      </c>
      <c r="I82" s="26">
        <v>697590</v>
      </c>
      <c r="J82" s="26">
        <v>55807</v>
      </c>
      <c r="K82" s="26">
        <v>753397</v>
      </c>
      <c r="L82" s="22">
        <v>45713</v>
      </c>
    </row>
    <row r="83" spans="1:12" hidden="1" x14ac:dyDescent="0.25">
      <c r="A83" s="16" t="s">
        <v>12</v>
      </c>
      <c r="B83" s="29">
        <f t="shared" si="1"/>
        <v>1</v>
      </c>
      <c r="C83" s="30" t="s">
        <v>105</v>
      </c>
      <c r="D83" s="30" t="s">
        <v>24</v>
      </c>
      <c r="E83" s="43">
        <v>45677</v>
      </c>
      <c r="F83" s="28" t="s">
        <v>487</v>
      </c>
      <c r="G83" s="28" t="s">
        <v>489</v>
      </c>
      <c r="H83" s="28" t="s">
        <v>537</v>
      </c>
      <c r="I83" s="26">
        <v>3944030</v>
      </c>
      <c r="J83" s="26">
        <v>315522</v>
      </c>
      <c r="K83" s="26">
        <v>4259552</v>
      </c>
      <c r="L83" s="22">
        <v>45713</v>
      </c>
    </row>
    <row r="84" spans="1:12" hidden="1" x14ac:dyDescent="0.25">
      <c r="A84" s="16" t="s">
        <v>12</v>
      </c>
      <c r="B84" s="29">
        <f t="shared" si="1"/>
        <v>1</v>
      </c>
      <c r="C84" s="30" t="s">
        <v>106</v>
      </c>
      <c r="D84" s="30" t="s">
        <v>24</v>
      </c>
      <c r="E84" s="43">
        <v>45677</v>
      </c>
      <c r="F84" s="28" t="s">
        <v>487</v>
      </c>
      <c r="G84" s="28" t="s">
        <v>489</v>
      </c>
      <c r="H84" s="28" t="s">
        <v>523</v>
      </c>
      <c r="I84" s="26">
        <v>25811430</v>
      </c>
      <c r="J84" s="26">
        <v>2064914</v>
      </c>
      <c r="K84" s="26">
        <v>27876344</v>
      </c>
      <c r="L84" s="22">
        <v>45713</v>
      </c>
    </row>
    <row r="85" spans="1:12" hidden="1" x14ac:dyDescent="0.25">
      <c r="A85" s="16" t="s">
        <v>12</v>
      </c>
      <c r="B85" s="29">
        <f t="shared" si="1"/>
        <v>1</v>
      </c>
      <c r="C85" s="30" t="s">
        <v>107</v>
      </c>
      <c r="D85" s="30" t="s">
        <v>24</v>
      </c>
      <c r="E85" s="43">
        <v>45677</v>
      </c>
      <c r="F85" s="28" t="s">
        <v>487</v>
      </c>
      <c r="G85" s="28" t="s">
        <v>489</v>
      </c>
      <c r="H85" s="28" t="s">
        <v>508</v>
      </c>
      <c r="I85" s="26">
        <v>5257426</v>
      </c>
      <c r="J85" s="26">
        <v>420594</v>
      </c>
      <c r="K85" s="26">
        <v>5678020</v>
      </c>
      <c r="L85" s="22">
        <v>45713</v>
      </c>
    </row>
    <row r="86" spans="1:12" hidden="1" x14ac:dyDescent="0.25">
      <c r="A86" s="16" t="s">
        <v>12</v>
      </c>
      <c r="B86" s="29">
        <f t="shared" si="1"/>
        <v>1</v>
      </c>
      <c r="C86" s="30" t="s">
        <v>108</v>
      </c>
      <c r="D86" s="30" t="s">
        <v>24</v>
      </c>
      <c r="E86" s="43">
        <v>45677</v>
      </c>
      <c r="F86" s="28" t="s">
        <v>487</v>
      </c>
      <c r="G86" s="28" t="s">
        <v>489</v>
      </c>
      <c r="H86" s="28" t="s">
        <v>511</v>
      </c>
      <c r="I86" s="26">
        <v>16527130</v>
      </c>
      <c r="J86" s="26">
        <v>1322170</v>
      </c>
      <c r="K86" s="26">
        <v>17849300</v>
      </c>
      <c r="L86" s="22">
        <v>45713</v>
      </c>
    </row>
    <row r="87" spans="1:12" hidden="1" x14ac:dyDescent="0.25">
      <c r="A87" s="16" t="s">
        <v>12</v>
      </c>
      <c r="B87" s="29">
        <f t="shared" si="1"/>
        <v>1</v>
      </c>
      <c r="C87" s="30" t="s">
        <v>109</v>
      </c>
      <c r="D87" s="30" t="s">
        <v>24</v>
      </c>
      <c r="E87" s="43">
        <v>45677</v>
      </c>
      <c r="F87" s="28" t="s">
        <v>487</v>
      </c>
      <c r="G87" s="28" t="s">
        <v>489</v>
      </c>
      <c r="H87" s="28" t="s">
        <v>525</v>
      </c>
      <c r="I87" s="26">
        <v>6653100</v>
      </c>
      <c r="J87" s="26">
        <v>532248</v>
      </c>
      <c r="K87" s="26">
        <v>7185348</v>
      </c>
      <c r="L87" s="22">
        <v>45713</v>
      </c>
    </row>
    <row r="88" spans="1:12" hidden="1" x14ac:dyDescent="0.25">
      <c r="A88" s="16" t="s">
        <v>12</v>
      </c>
      <c r="B88" s="29">
        <f t="shared" si="1"/>
        <v>1</v>
      </c>
      <c r="C88" s="30" t="s">
        <v>110</v>
      </c>
      <c r="D88" s="30" t="s">
        <v>24</v>
      </c>
      <c r="E88" s="43">
        <v>45677</v>
      </c>
      <c r="F88" s="28" t="s">
        <v>487</v>
      </c>
      <c r="G88" s="28" t="s">
        <v>489</v>
      </c>
      <c r="H88" s="28" t="s">
        <v>499</v>
      </c>
      <c r="I88" s="26">
        <v>6101739</v>
      </c>
      <c r="J88" s="26">
        <v>488139</v>
      </c>
      <c r="K88" s="26">
        <v>6589878</v>
      </c>
      <c r="L88" s="22">
        <v>45713</v>
      </c>
    </row>
    <row r="89" spans="1:12" ht="25.5" hidden="1" x14ac:dyDescent="0.25">
      <c r="A89" s="16" t="s">
        <v>12</v>
      </c>
      <c r="B89" s="29">
        <f t="shared" si="1"/>
        <v>1</v>
      </c>
      <c r="C89" s="30" t="s">
        <v>111</v>
      </c>
      <c r="D89" s="30" t="s">
        <v>24</v>
      </c>
      <c r="E89" s="43">
        <v>45678</v>
      </c>
      <c r="F89" s="28" t="s">
        <v>487</v>
      </c>
      <c r="G89" s="28" t="s">
        <v>489</v>
      </c>
      <c r="H89" s="28" t="s">
        <v>498</v>
      </c>
      <c r="I89" s="26">
        <v>6975900</v>
      </c>
      <c r="J89" s="26">
        <v>558072</v>
      </c>
      <c r="K89" s="26">
        <v>7533972</v>
      </c>
      <c r="L89" s="22">
        <v>45713</v>
      </c>
    </row>
    <row r="90" spans="1:12" hidden="1" x14ac:dyDescent="0.25">
      <c r="A90" s="16" t="s">
        <v>12</v>
      </c>
      <c r="B90" s="29">
        <f t="shared" si="1"/>
        <v>1</v>
      </c>
      <c r="C90" s="30" t="s">
        <v>112</v>
      </c>
      <c r="D90" s="30" t="s">
        <v>24</v>
      </c>
      <c r="E90" s="43">
        <v>45678</v>
      </c>
      <c r="F90" s="28" t="s">
        <v>487</v>
      </c>
      <c r="G90" s="28" t="s">
        <v>489</v>
      </c>
      <c r="H90" s="28" t="s">
        <v>494</v>
      </c>
      <c r="I90" s="26">
        <v>6079990</v>
      </c>
      <c r="J90" s="26">
        <v>486399</v>
      </c>
      <c r="K90" s="26">
        <v>6566389</v>
      </c>
      <c r="L90" s="22">
        <v>45713</v>
      </c>
    </row>
    <row r="91" spans="1:12" hidden="1" x14ac:dyDescent="0.25">
      <c r="A91" s="16" t="s">
        <v>12</v>
      </c>
      <c r="B91" s="29">
        <f t="shared" si="1"/>
        <v>1</v>
      </c>
      <c r="C91" s="30" t="s">
        <v>113</v>
      </c>
      <c r="D91" s="30" t="s">
        <v>24</v>
      </c>
      <c r="E91" s="43">
        <v>45678</v>
      </c>
      <c r="F91" s="28" t="s">
        <v>487</v>
      </c>
      <c r="G91" s="28" t="s">
        <v>489</v>
      </c>
      <c r="H91" s="28" t="s">
        <v>509</v>
      </c>
      <c r="I91" s="26">
        <v>10361110</v>
      </c>
      <c r="J91" s="26">
        <v>828889</v>
      </c>
      <c r="K91" s="26">
        <v>11189999</v>
      </c>
      <c r="L91" s="22">
        <v>45713</v>
      </c>
    </row>
    <row r="92" spans="1:12" hidden="1" x14ac:dyDescent="0.25">
      <c r="A92" s="16" t="s">
        <v>12</v>
      </c>
      <c r="B92" s="29">
        <f t="shared" si="1"/>
        <v>1</v>
      </c>
      <c r="C92" s="30" t="s">
        <v>114</v>
      </c>
      <c r="D92" s="30" t="s">
        <v>24</v>
      </c>
      <c r="E92" s="43">
        <v>45679</v>
      </c>
      <c r="F92" s="28" t="s">
        <v>487</v>
      </c>
      <c r="G92" s="28" t="s">
        <v>489</v>
      </c>
      <c r="H92" s="28" t="s">
        <v>505</v>
      </c>
      <c r="I92" s="26">
        <v>2450230</v>
      </c>
      <c r="J92" s="26">
        <v>196018</v>
      </c>
      <c r="K92" s="26">
        <v>2646248</v>
      </c>
      <c r="L92" s="22">
        <v>45713</v>
      </c>
    </row>
    <row r="93" spans="1:12" hidden="1" x14ac:dyDescent="0.25">
      <c r="A93" s="16" t="s">
        <v>12</v>
      </c>
      <c r="B93" s="29">
        <f t="shared" si="1"/>
        <v>1</v>
      </c>
      <c r="C93" s="30" t="s">
        <v>115</v>
      </c>
      <c r="D93" s="30" t="s">
        <v>24</v>
      </c>
      <c r="E93" s="43">
        <v>45679</v>
      </c>
      <c r="F93" s="28" t="s">
        <v>487</v>
      </c>
      <c r="G93" s="28" t="s">
        <v>489</v>
      </c>
      <c r="H93" s="28" t="s">
        <v>495</v>
      </c>
      <c r="I93" s="26">
        <v>2120520</v>
      </c>
      <c r="J93" s="26">
        <v>169642</v>
      </c>
      <c r="K93" s="26">
        <v>2290162</v>
      </c>
      <c r="L93" s="22">
        <v>45713</v>
      </c>
    </row>
    <row r="94" spans="1:12" hidden="1" x14ac:dyDescent="0.25">
      <c r="A94" s="16" t="s">
        <v>12</v>
      </c>
      <c r="B94" s="29">
        <f t="shared" si="1"/>
        <v>1</v>
      </c>
      <c r="C94" s="30" t="s">
        <v>116</v>
      </c>
      <c r="D94" s="30" t="s">
        <v>24</v>
      </c>
      <c r="E94" s="43">
        <v>45679</v>
      </c>
      <c r="F94" s="28" t="s">
        <v>487</v>
      </c>
      <c r="G94" s="28" t="s">
        <v>489</v>
      </c>
      <c r="H94" s="28" t="s">
        <v>523</v>
      </c>
      <c r="I94" s="26">
        <v>8557900</v>
      </c>
      <c r="J94" s="26">
        <v>684632</v>
      </c>
      <c r="K94" s="26">
        <v>9242532</v>
      </c>
      <c r="L94" s="22">
        <v>45713</v>
      </c>
    </row>
    <row r="95" spans="1:12" ht="25.5" hidden="1" x14ac:dyDescent="0.25">
      <c r="A95" s="16" t="s">
        <v>12</v>
      </c>
      <c r="B95" s="29">
        <f t="shared" si="1"/>
        <v>1</v>
      </c>
      <c r="C95" s="30" t="s">
        <v>117</v>
      </c>
      <c r="D95" s="30" t="s">
        <v>24</v>
      </c>
      <c r="E95" s="43">
        <v>45680</v>
      </c>
      <c r="F95" s="28" t="s">
        <v>487</v>
      </c>
      <c r="G95" s="28" t="s">
        <v>489</v>
      </c>
      <c r="H95" s="28" t="s">
        <v>498</v>
      </c>
      <c r="I95" s="26">
        <v>5275250</v>
      </c>
      <c r="J95" s="26">
        <v>422020</v>
      </c>
      <c r="K95" s="26">
        <v>5697270</v>
      </c>
      <c r="L95" s="22">
        <v>45713</v>
      </c>
    </row>
    <row r="96" spans="1:12" hidden="1" x14ac:dyDescent="0.25">
      <c r="A96" s="16" t="s">
        <v>12</v>
      </c>
      <c r="B96" s="29">
        <f t="shared" si="1"/>
        <v>1</v>
      </c>
      <c r="C96" s="30" t="s">
        <v>118</v>
      </c>
      <c r="D96" s="30" t="s">
        <v>24</v>
      </c>
      <c r="E96" s="43">
        <v>45680</v>
      </c>
      <c r="F96" s="28" t="s">
        <v>487</v>
      </c>
      <c r="G96" s="28" t="s">
        <v>489</v>
      </c>
      <c r="H96" s="28" t="s">
        <v>492</v>
      </c>
      <c r="I96" s="26">
        <v>2648045</v>
      </c>
      <c r="J96" s="26">
        <v>211844</v>
      </c>
      <c r="K96" s="26">
        <v>2859889</v>
      </c>
      <c r="L96" s="22">
        <v>45713</v>
      </c>
    </row>
    <row r="97" spans="1:12" hidden="1" x14ac:dyDescent="0.25">
      <c r="A97" s="16" t="s">
        <v>12</v>
      </c>
      <c r="B97" s="29">
        <f t="shared" si="1"/>
        <v>1</v>
      </c>
      <c r="C97" s="30" t="s">
        <v>119</v>
      </c>
      <c r="D97" s="30" t="s">
        <v>24</v>
      </c>
      <c r="E97" s="43">
        <v>45681</v>
      </c>
      <c r="F97" s="28" t="s">
        <v>487</v>
      </c>
      <c r="G97" s="28" t="s">
        <v>489</v>
      </c>
      <c r="H97" s="28" t="s">
        <v>520</v>
      </c>
      <c r="I97" s="26">
        <v>12631550</v>
      </c>
      <c r="J97" s="26">
        <v>1010524</v>
      </c>
      <c r="K97" s="26">
        <v>13642074</v>
      </c>
      <c r="L97" s="22">
        <v>45713</v>
      </c>
    </row>
    <row r="98" spans="1:12" hidden="1" x14ac:dyDescent="0.25">
      <c r="A98" s="16" t="s">
        <v>12</v>
      </c>
      <c r="B98" s="29">
        <f t="shared" si="1"/>
        <v>1</v>
      </c>
      <c r="C98" s="30" t="s">
        <v>120</v>
      </c>
      <c r="D98" s="30" t="s">
        <v>24</v>
      </c>
      <c r="E98" s="43">
        <v>45681</v>
      </c>
      <c r="F98" s="28" t="s">
        <v>487</v>
      </c>
      <c r="G98" s="28" t="s">
        <v>489</v>
      </c>
      <c r="H98" s="28" t="s">
        <v>533</v>
      </c>
      <c r="I98" s="26">
        <v>1812900</v>
      </c>
      <c r="J98" s="26">
        <v>145032</v>
      </c>
      <c r="K98" s="26">
        <v>1957932</v>
      </c>
      <c r="L98" s="22">
        <v>45713</v>
      </c>
    </row>
    <row r="99" spans="1:12" hidden="1" x14ac:dyDescent="0.25">
      <c r="A99" s="16" t="s">
        <v>12</v>
      </c>
      <c r="B99" s="29">
        <f t="shared" si="1"/>
        <v>1</v>
      </c>
      <c r="C99" s="30" t="s">
        <v>121</v>
      </c>
      <c r="D99" s="30" t="s">
        <v>24</v>
      </c>
      <c r="E99" s="43">
        <v>45681</v>
      </c>
      <c r="F99" s="28" t="s">
        <v>487</v>
      </c>
      <c r="G99" s="28" t="s">
        <v>489</v>
      </c>
      <c r="H99" s="28" t="s">
        <v>516</v>
      </c>
      <c r="I99" s="26">
        <v>2789785</v>
      </c>
      <c r="J99" s="26">
        <v>223183</v>
      </c>
      <c r="K99" s="26">
        <v>3012968</v>
      </c>
      <c r="L99" s="22">
        <v>45713</v>
      </c>
    </row>
    <row r="100" spans="1:12" hidden="1" x14ac:dyDescent="0.25">
      <c r="A100" s="16" t="s">
        <v>12</v>
      </c>
      <c r="B100" s="29">
        <f t="shared" si="1"/>
        <v>1</v>
      </c>
      <c r="C100" s="30" t="s">
        <v>122</v>
      </c>
      <c r="D100" s="30" t="s">
        <v>24</v>
      </c>
      <c r="E100" s="43">
        <v>45682</v>
      </c>
      <c r="F100" s="28" t="s">
        <v>487</v>
      </c>
      <c r="G100" s="28" t="s">
        <v>489</v>
      </c>
      <c r="H100" s="28" t="s">
        <v>532</v>
      </c>
      <c r="I100" s="26">
        <v>2790360</v>
      </c>
      <c r="J100" s="26">
        <v>223229</v>
      </c>
      <c r="K100" s="26">
        <v>3013589</v>
      </c>
      <c r="L100" s="22">
        <v>45713</v>
      </c>
    </row>
    <row r="101" spans="1:12" hidden="1" x14ac:dyDescent="0.25">
      <c r="A101" s="16" t="s">
        <v>12</v>
      </c>
      <c r="B101" s="29">
        <f t="shared" si="1"/>
        <v>1</v>
      </c>
      <c r="C101" s="30" t="s">
        <v>123</v>
      </c>
      <c r="D101" s="30" t="s">
        <v>24</v>
      </c>
      <c r="E101" s="43">
        <v>45682</v>
      </c>
      <c r="F101" s="28" t="s">
        <v>487</v>
      </c>
      <c r="G101" s="28" t="s">
        <v>489</v>
      </c>
      <c r="H101" s="28" t="s">
        <v>497</v>
      </c>
      <c r="I101" s="26">
        <v>2092770</v>
      </c>
      <c r="J101" s="26">
        <v>167422</v>
      </c>
      <c r="K101" s="26">
        <v>2260192</v>
      </c>
      <c r="L101" s="22">
        <v>45713</v>
      </c>
    </row>
    <row r="102" spans="1:12" hidden="1" x14ac:dyDescent="0.25">
      <c r="A102" s="16" t="s">
        <v>12</v>
      </c>
      <c r="B102" s="29">
        <f t="shared" si="1"/>
        <v>1</v>
      </c>
      <c r="C102" s="30" t="s">
        <v>124</v>
      </c>
      <c r="D102" s="30" t="s">
        <v>24</v>
      </c>
      <c r="E102" s="43">
        <v>45682</v>
      </c>
      <c r="F102" s="28" t="s">
        <v>487</v>
      </c>
      <c r="G102" s="28" t="s">
        <v>489</v>
      </c>
      <c r="H102" s="28" t="s">
        <v>531</v>
      </c>
      <c r="I102" s="26">
        <v>2807690</v>
      </c>
      <c r="J102" s="26">
        <v>224615</v>
      </c>
      <c r="K102" s="26">
        <v>3032305</v>
      </c>
      <c r="L102" s="22">
        <v>45713</v>
      </c>
    </row>
    <row r="103" spans="1:12" hidden="1" x14ac:dyDescent="0.25">
      <c r="A103" s="16" t="s">
        <v>12</v>
      </c>
      <c r="B103" s="29">
        <f t="shared" si="1"/>
        <v>1</v>
      </c>
      <c r="C103" s="30" t="s">
        <v>125</v>
      </c>
      <c r="D103" s="30" t="s">
        <v>24</v>
      </c>
      <c r="E103" s="43">
        <v>45682</v>
      </c>
      <c r="F103" s="28" t="s">
        <v>487</v>
      </c>
      <c r="G103" s="28" t="s">
        <v>489</v>
      </c>
      <c r="H103" s="28" t="s">
        <v>517</v>
      </c>
      <c r="I103" s="26">
        <v>2768160</v>
      </c>
      <c r="J103" s="26">
        <v>221453</v>
      </c>
      <c r="K103" s="26">
        <v>2989613</v>
      </c>
      <c r="L103" s="22">
        <v>45713</v>
      </c>
    </row>
    <row r="104" spans="1:12" hidden="1" x14ac:dyDescent="0.25">
      <c r="A104" s="16" t="s">
        <v>13</v>
      </c>
      <c r="B104" s="29">
        <f t="shared" si="1"/>
        <v>1</v>
      </c>
      <c r="C104" s="30" t="s">
        <v>555</v>
      </c>
      <c r="D104" s="30" t="s">
        <v>563</v>
      </c>
      <c r="E104" s="43">
        <v>45685</v>
      </c>
      <c r="F104" s="28" t="s">
        <v>487</v>
      </c>
      <c r="G104" s="28" t="s">
        <v>489</v>
      </c>
      <c r="H104" s="28" t="s">
        <v>579</v>
      </c>
      <c r="I104" s="26">
        <v>-7890805</v>
      </c>
      <c r="J104" s="26">
        <v>-631263</v>
      </c>
      <c r="K104" s="26">
        <v>-8522068</v>
      </c>
      <c r="L104" s="22">
        <v>45713</v>
      </c>
    </row>
    <row r="105" spans="1:12" hidden="1" x14ac:dyDescent="0.25">
      <c r="A105" s="16" t="s">
        <v>562</v>
      </c>
      <c r="B105" s="29">
        <f t="shared" si="1"/>
        <v>1</v>
      </c>
      <c r="C105" s="30">
        <v>432</v>
      </c>
      <c r="D105" s="30" t="s">
        <v>565</v>
      </c>
      <c r="E105" s="43">
        <v>45688</v>
      </c>
      <c r="F105" s="28" t="s">
        <v>487</v>
      </c>
      <c r="G105" s="28" t="s">
        <v>489</v>
      </c>
      <c r="H105" s="28" t="s">
        <v>570</v>
      </c>
      <c r="I105" s="26">
        <v>-13307588</v>
      </c>
      <c r="J105" s="26">
        <v>-1064607</v>
      </c>
      <c r="K105" s="26">
        <v>-14372195</v>
      </c>
      <c r="L105" s="22">
        <v>45713</v>
      </c>
    </row>
    <row r="106" spans="1:12" hidden="1" x14ac:dyDescent="0.25">
      <c r="A106" s="16" t="s">
        <v>562</v>
      </c>
      <c r="B106" s="29">
        <f t="shared" si="1"/>
        <v>1</v>
      </c>
      <c r="C106" s="30"/>
      <c r="D106" s="30"/>
      <c r="E106" s="43">
        <v>45688</v>
      </c>
      <c r="F106" s="28"/>
      <c r="G106" s="28"/>
      <c r="H106" s="28" t="s">
        <v>582</v>
      </c>
      <c r="I106" s="26"/>
      <c r="J106" s="26"/>
      <c r="K106" s="26">
        <v>-12357045</v>
      </c>
      <c r="L106" s="22">
        <v>45713</v>
      </c>
    </row>
    <row r="107" spans="1:12" hidden="1" x14ac:dyDescent="0.25">
      <c r="A107" s="16" t="s">
        <v>562</v>
      </c>
      <c r="B107" s="29">
        <f t="shared" si="1"/>
        <v>1</v>
      </c>
      <c r="C107" s="30"/>
      <c r="D107" s="30"/>
      <c r="E107" s="43">
        <v>45688</v>
      </c>
      <c r="F107" s="28"/>
      <c r="G107" s="28"/>
      <c r="H107" s="28" t="s">
        <v>583</v>
      </c>
      <c r="I107" s="26"/>
      <c r="J107" s="26"/>
      <c r="K107" s="26">
        <v>-5703252</v>
      </c>
      <c r="L107" s="22">
        <v>45713</v>
      </c>
    </row>
    <row r="108" spans="1:12" hidden="1" x14ac:dyDescent="0.25">
      <c r="A108" s="16" t="s">
        <v>12</v>
      </c>
      <c r="B108" s="29">
        <f t="shared" si="1"/>
        <v>2</v>
      </c>
      <c r="C108" s="30" t="s">
        <v>126</v>
      </c>
      <c r="D108" s="30" t="s">
        <v>24</v>
      </c>
      <c r="E108" s="43">
        <v>45691</v>
      </c>
      <c r="F108" s="28" t="s">
        <v>487</v>
      </c>
      <c r="G108" s="28" t="s">
        <v>489</v>
      </c>
      <c r="H108" s="28" t="s">
        <v>512</v>
      </c>
      <c r="I108" s="26">
        <v>1473639</v>
      </c>
      <c r="J108" s="26">
        <v>117891</v>
      </c>
      <c r="K108" s="26">
        <v>1591530</v>
      </c>
      <c r="L108" s="22">
        <v>45741</v>
      </c>
    </row>
    <row r="109" spans="1:12" hidden="1" x14ac:dyDescent="0.25">
      <c r="A109" s="16" t="s">
        <v>12</v>
      </c>
      <c r="B109" s="29">
        <f t="shared" si="1"/>
        <v>2</v>
      </c>
      <c r="C109" s="30" t="s">
        <v>127</v>
      </c>
      <c r="D109" s="30" t="s">
        <v>24</v>
      </c>
      <c r="E109" s="43">
        <v>45691</v>
      </c>
      <c r="F109" s="28" t="s">
        <v>487</v>
      </c>
      <c r="G109" s="28" t="s">
        <v>489</v>
      </c>
      <c r="H109" s="28" t="s">
        <v>492</v>
      </c>
      <c r="I109" s="26">
        <v>2448745</v>
      </c>
      <c r="J109" s="26">
        <v>195900</v>
      </c>
      <c r="K109" s="26">
        <v>2644645</v>
      </c>
      <c r="L109" s="22">
        <v>45741</v>
      </c>
    </row>
    <row r="110" spans="1:12" hidden="1" x14ac:dyDescent="0.25">
      <c r="A110" s="16" t="s">
        <v>12</v>
      </c>
      <c r="B110" s="29">
        <f t="shared" si="1"/>
        <v>2</v>
      </c>
      <c r="C110" s="30" t="s">
        <v>128</v>
      </c>
      <c r="D110" s="30" t="s">
        <v>24</v>
      </c>
      <c r="E110" s="43">
        <v>45691</v>
      </c>
      <c r="F110" s="28" t="s">
        <v>487</v>
      </c>
      <c r="G110" s="28" t="s">
        <v>489</v>
      </c>
      <c r="H110" s="28" t="s">
        <v>503</v>
      </c>
      <c r="I110" s="26">
        <v>2210380</v>
      </c>
      <c r="J110" s="26">
        <v>176830</v>
      </c>
      <c r="K110" s="26">
        <v>2387210</v>
      </c>
      <c r="L110" s="22">
        <v>45741</v>
      </c>
    </row>
    <row r="111" spans="1:12" hidden="1" x14ac:dyDescent="0.25">
      <c r="A111" s="16" t="s">
        <v>12</v>
      </c>
      <c r="B111" s="29">
        <f t="shared" si="1"/>
        <v>2</v>
      </c>
      <c r="C111" s="30" t="s">
        <v>129</v>
      </c>
      <c r="D111" s="30" t="s">
        <v>24</v>
      </c>
      <c r="E111" s="43">
        <v>45691</v>
      </c>
      <c r="F111" s="28" t="s">
        <v>487</v>
      </c>
      <c r="G111" s="28" t="s">
        <v>489</v>
      </c>
      <c r="H111" s="28" t="s">
        <v>534</v>
      </c>
      <c r="I111" s="26">
        <v>946079</v>
      </c>
      <c r="J111" s="26">
        <v>75686</v>
      </c>
      <c r="K111" s="26">
        <v>1021765</v>
      </c>
      <c r="L111" s="22">
        <v>45741</v>
      </c>
    </row>
    <row r="112" spans="1:12" hidden="1" x14ac:dyDescent="0.25">
      <c r="A112" s="16" t="s">
        <v>12</v>
      </c>
      <c r="B112" s="29">
        <f t="shared" si="1"/>
        <v>2</v>
      </c>
      <c r="C112" s="30" t="s">
        <v>130</v>
      </c>
      <c r="D112" s="30" t="s">
        <v>24</v>
      </c>
      <c r="E112" s="43">
        <v>45691</v>
      </c>
      <c r="F112" s="28" t="s">
        <v>487</v>
      </c>
      <c r="G112" s="28" t="s">
        <v>489</v>
      </c>
      <c r="H112" s="28" t="s">
        <v>513</v>
      </c>
      <c r="I112" s="26">
        <v>2581558</v>
      </c>
      <c r="J112" s="26">
        <v>206525</v>
      </c>
      <c r="K112" s="26">
        <v>2788083</v>
      </c>
      <c r="L112" s="22">
        <v>45741</v>
      </c>
    </row>
    <row r="113" spans="1:12" hidden="1" x14ac:dyDescent="0.25">
      <c r="A113" s="16" t="s">
        <v>12</v>
      </c>
      <c r="B113" s="29">
        <f t="shared" si="1"/>
        <v>2</v>
      </c>
      <c r="C113" s="30" t="s">
        <v>131</v>
      </c>
      <c r="D113" s="30" t="s">
        <v>24</v>
      </c>
      <c r="E113" s="43">
        <v>45691</v>
      </c>
      <c r="F113" s="28" t="s">
        <v>487</v>
      </c>
      <c r="G113" s="28" t="s">
        <v>489</v>
      </c>
      <c r="H113" s="28" t="s">
        <v>495</v>
      </c>
      <c r="I113" s="26">
        <v>2486028</v>
      </c>
      <c r="J113" s="26">
        <v>198882</v>
      </c>
      <c r="K113" s="26">
        <v>2684910</v>
      </c>
      <c r="L113" s="22">
        <v>45741</v>
      </c>
    </row>
    <row r="114" spans="1:12" hidden="1" x14ac:dyDescent="0.25">
      <c r="A114" s="16" t="s">
        <v>12</v>
      </c>
      <c r="B114" s="29">
        <f t="shared" si="1"/>
        <v>2</v>
      </c>
      <c r="C114" s="30" t="s">
        <v>132</v>
      </c>
      <c r="D114" s="30" t="s">
        <v>24</v>
      </c>
      <c r="E114" s="43">
        <v>45691</v>
      </c>
      <c r="F114" s="28" t="s">
        <v>487</v>
      </c>
      <c r="G114" s="28" t="s">
        <v>489</v>
      </c>
      <c r="H114" s="28" t="s">
        <v>496</v>
      </c>
      <c r="I114" s="26">
        <v>1556773</v>
      </c>
      <c r="J114" s="26">
        <v>124542</v>
      </c>
      <c r="K114" s="26">
        <v>1681315</v>
      </c>
      <c r="L114" s="22">
        <v>45741</v>
      </c>
    </row>
    <row r="115" spans="1:12" hidden="1" x14ac:dyDescent="0.25">
      <c r="A115" s="16" t="s">
        <v>12</v>
      </c>
      <c r="B115" s="29">
        <f t="shared" si="1"/>
        <v>2</v>
      </c>
      <c r="C115" s="30" t="s">
        <v>133</v>
      </c>
      <c r="D115" s="30" t="s">
        <v>24</v>
      </c>
      <c r="E115" s="43">
        <v>45691</v>
      </c>
      <c r="F115" s="28" t="s">
        <v>487</v>
      </c>
      <c r="G115" s="28" t="s">
        <v>489</v>
      </c>
      <c r="H115" s="28" t="s">
        <v>501</v>
      </c>
      <c r="I115" s="26">
        <v>1470138</v>
      </c>
      <c r="J115" s="26">
        <v>117611</v>
      </c>
      <c r="K115" s="26">
        <v>1587749</v>
      </c>
      <c r="L115" s="22">
        <v>45741</v>
      </c>
    </row>
    <row r="116" spans="1:12" hidden="1" x14ac:dyDescent="0.25">
      <c r="A116" s="16" t="s">
        <v>12</v>
      </c>
      <c r="B116" s="29">
        <f t="shared" si="1"/>
        <v>2</v>
      </c>
      <c r="C116" s="30" t="s">
        <v>134</v>
      </c>
      <c r="D116" s="30" t="s">
        <v>24</v>
      </c>
      <c r="E116" s="43">
        <v>45692</v>
      </c>
      <c r="F116" s="28" t="s">
        <v>487</v>
      </c>
      <c r="G116" s="28" t="s">
        <v>489</v>
      </c>
      <c r="H116" s="28" t="s">
        <v>520</v>
      </c>
      <c r="I116" s="26">
        <v>3223900</v>
      </c>
      <c r="J116" s="26">
        <v>257912</v>
      </c>
      <c r="K116" s="26">
        <v>3481812</v>
      </c>
      <c r="L116" s="22">
        <v>45741</v>
      </c>
    </row>
    <row r="117" spans="1:12" hidden="1" x14ac:dyDescent="0.25">
      <c r="A117" s="16" t="s">
        <v>12</v>
      </c>
      <c r="B117" s="29">
        <f t="shared" si="1"/>
        <v>2</v>
      </c>
      <c r="C117" s="30" t="s">
        <v>135</v>
      </c>
      <c r="D117" s="30" t="s">
        <v>24</v>
      </c>
      <c r="E117" s="43">
        <v>45692</v>
      </c>
      <c r="F117" s="28" t="s">
        <v>487</v>
      </c>
      <c r="G117" s="28" t="s">
        <v>489</v>
      </c>
      <c r="H117" s="28" t="s">
        <v>532</v>
      </c>
      <c r="I117" s="26">
        <v>1046385</v>
      </c>
      <c r="J117" s="26">
        <v>83711</v>
      </c>
      <c r="K117" s="26">
        <v>1130096</v>
      </c>
      <c r="L117" s="22">
        <v>45741</v>
      </c>
    </row>
    <row r="118" spans="1:12" hidden="1" x14ac:dyDescent="0.25">
      <c r="A118" s="16" t="s">
        <v>12</v>
      </c>
      <c r="B118" s="29">
        <f t="shared" si="1"/>
        <v>2</v>
      </c>
      <c r="C118" s="30" t="s">
        <v>136</v>
      </c>
      <c r="D118" s="30" t="s">
        <v>24</v>
      </c>
      <c r="E118" s="43">
        <v>45692</v>
      </c>
      <c r="F118" s="28" t="s">
        <v>487</v>
      </c>
      <c r="G118" s="28" t="s">
        <v>489</v>
      </c>
      <c r="H118" s="28" t="s">
        <v>509</v>
      </c>
      <c r="I118" s="26">
        <v>1607860</v>
      </c>
      <c r="J118" s="26">
        <v>128629</v>
      </c>
      <c r="K118" s="26">
        <v>1736489</v>
      </c>
      <c r="L118" s="22">
        <v>45741</v>
      </c>
    </row>
    <row r="119" spans="1:12" hidden="1" x14ac:dyDescent="0.25">
      <c r="A119" s="16" t="s">
        <v>12</v>
      </c>
      <c r="B119" s="29">
        <f t="shared" si="1"/>
        <v>2</v>
      </c>
      <c r="C119" s="30" t="s">
        <v>137</v>
      </c>
      <c r="D119" s="30" t="s">
        <v>24</v>
      </c>
      <c r="E119" s="43">
        <v>45692</v>
      </c>
      <c r="F119" s="28" t="s">
        <v>487</v>
      </c>
      <c r="G119" s="28" t="s">
        <v>489</v>
      </c>
      <c r="H119" s="28" t="s">
        <v>528</v>
      </c>
      <c r="I119" s="26">
        <v>876320</v>
      </c>
      <c r="J119" s="26">
        <v>70106</v>
      </c>
      <c r="K119" s="26">
        <v>946426</v>
      </c>
      <c r="L119" s="22">
        <v>45741</v>
      </c>
    </row>
    <row r="120" spans="1:12" hidden="1" x14ac:dyDescent="0.25">
      <c r="A120" s="16" t="s">
        <v>12</v>
      </c>
      <c r="B120" s="29">
        <f t="shared" si="1"/>
        <v>2</v>
      </c>
      <c r="C120" s="30" t="s">
        <v>138</v>
      </c>
      <c r="D120" s="30" t="s">
        <v>24</v>
      </c>
      <c r="E120" s="43">
        <v>45693</v>
      </c>
      <c r="F120" s="28" t="s">
        <v>487</v>
      </c>
      <c r="G120" s="28" t="s">
        <v>489</v>
      </c>
      <c r="H120" s="28" t="s">
        <v>529</v>
      </c>
      <c r="I120" s="26">
        <v>1225115</v>
      </c>
      <c r="J120" s="26">
        <v>98009</v>
      </c>
      <c r="K120" s="26">
        <v>1323124</v>
      </c>
      <c r="L120" s="22">
        <v>45741</v>
      </c>
    </row>
    <row r="121" spans="1:12" hidden="1" x14ac:dyDescent="0.25">
      <c r="A121" s="16" t="s">
        <v>12</v>
      </c>
      <c r="B121" s="29">
        <f t="shared" si="1"/>
        <v>2</v>
      </c>
      <c r="C121" s="30" t="s">
        <v>139</v>
      </c>
      <c r="D121" s="30" t="s">
        <v>24</v>
      </c>
      <c r="E121" s="43">
        <v>45694</v>
      </c>
      <c r="F121" s="28" t="s">
        <v>487</v>
      </c>
      <c r="G121" s="28" t="s">
        <v>489</v>
      </c>
      <c r="H121" s="28" t="s">
        <v>521</v>
      </c>
      <c r="I121" s="26">
        <v>1861585</v>
      </c>
      <c r="J121" s="26">
        <v>148927</v>
      </c>
      <c r="K121" s="26">
        <v>2010512</v>
      </c>
      <c r="L121" s="22">
        <v>45741</v>
      </c>
    </row>
    <row r="122" spans="1:12" hidden="1" x14ac:dyDescent="0.25">
      <c r="A122" s="16" t="s">
        <v>12</v>
      </c>
      <c r="B122" s="29">
        <f t="shared" si="1"/>
        <v>2</v>
      </c>
      <c r="C122" s="30" t="s">
        <v>140</v>
      </c>
      <c r="D122" s="30" t="s">
        <v>24</v>
      </c>
      <c r="E122" s="43">
        <v>45695</v>
      </c>
      <c r="F122" s="28" t="s">
        <v>487</v>
      </c>
      <c r="G122" s="28" t="s">
        <v>489</v>
      </c>
      <c r="H122" s="28" t="s">
        <v>533</v>
      </c>
      <c r="I122" s="26">
        <v>1114488</v>
      </c>
      <c r="J122" s="26">
        <v>89159</v>
      </c>
      <c r="K122" s="26">
        <v>1203647</v>
      </c>
      <c r="L122" s="22">
        <v>45741</v>
      </c>
    </row>
    <row r="123" spans="1:12" hidden="1" x14ac:dyDescent="0.25">
      <c r="A123" s="16" t="s">
        <v>12</v>
      </c>
      <c r="B123" s="29">
        <f t="shared" si="1"/>
        <v>2</v>
      </c>
      <c r="C123" s="30" t="s">
        <v>141</v>
      </c>
      <c r="D123" s="30" t="s">
        <v>24</v>
      </c>
      <c r="E123" s="43">
        <v>45695</v>
      </c>
      <c r="F123" s="28" t="s">
        <v>487</v>
      </c>
      <c r="G123" s="28" t="s">
        <v>489</v>
      </c>
      <c r="H123" s="28" t="s">
        <v>524</v>
      </c>
      <c r="I123" s="26">
        <v>1055050</v>
      </c>
      <c r="J123" s="26">
        <v>84404</v>
      </c>
      <c r="K123" s="26">
        <v>1139454</v>
      </c>
      <c r="L123" s="22">
        <v>45741</v>
      </c>
    </row>
    <row r="124" spans="1:12" hidden="1" x14ac:dyDescent="0.25">
      <c r="A124" s="16" t="s">
        <v>12</v>
      </c>
      <c r="B124" s="29">
        <f t="shared" si="1"/>
        <v>2</v>
      </c>
      <c r="C124" s="30" t="s">
        <v>142</v>
      </c>
      <c r="D124" s="30" t="s">
        <v>24</v>
      </c>
      <c r="E124" s="43">
        <v>45695</v>
      </c>
      <c r="F124" s="28" t="s">
        <v>487</v>
      </c>
      <c r="G124" s="28" t="s">
        <v>489</v>
      </c>
      <c r="H124" s="28" t="s">
        <v>511</v>
      </c>
      <c r="I124" s="26">
        <v>2067085</v>
      </c>
      <c r="J124" s="26">
        <v>165367</v>
      </c>
      <c r="K124" s="26">
        <v>2232452</v>
      </c>
      <c r="L124" s="22">
        <v>45741</v>
      </c>
    </row>
    <row r="125" spans="1:12" hidden="1" x14ac:dyDescent="0.25">
      <c r="A125" s="16" t="s">
        <v>12</v>
      </c>
      <c r="B125" s="29">
        <f t="shared" si="1"/>
        <v>2</v>
      </c>
      <c r="C125" s="30" t="s">
        <v>143</v>
      </c>
      <c r="D125" s="30" t="s">
        <v>24</v>
      </c>
      <c r="E125" s="43">
        <v>45696</v>
      </c>
      <c r="F125" s="28" t="s">
        <v>487</v>
      </c>
      <c r="G125" s="28" t="s">
        <v>489</v>
      </c>
      <c r="H125" s="28" t="s">
        <v>519</v>
      </c>
      <c r="I125" s="26">
        <v>1375624</v>
      </c>
      <c r="J125" s="26">
        <v>110050</v>
      </c>
      <c r="K125" s="26">
        <v>1485674</v>
      </c>
      <c r="L125" s="22">
        <v>45741</v>
      </c>
    </row>
    <row r="126" spans="1:12" hidden="1" x14ac:dyDescent="0.25">
      <c r="A126" s="16" t="s">
        <v>12</v>
      </c>
      <c r="B126" s="29">
        <f t="shared" si="1"/>
        <v>2</v>
      </c>
      <c r="C126" s="30" t="s">
        <v>144</v>
      </c>
      <c r="D126" s="30" t="s">
        <v>24</v>
      </c>
      <c r="E126" s="43">
        <v>45698</v>
      </c>
      <c r="F126" s="28" t="s">
        <v>487</v>
      </c>
      <c r="G126" s="28" t="s">
        <v>489</v>
      </c>
      <c r="H126" s="28" t="s">
        <v>494</v>
      </c>
      <c r="I126" s="26">
        <v>2221871</v>
      </c>
      <c r="J126" s="26">
        <v>177750</v>
      </c>
      <c r="K126" s="26">
        <v>2399621</v>
      </c>
      <c r="L126" s="22">
        <v>45741</v>
      </c>
    </row>
    <row r="127" spans="1:12" hidden="1" x14ac:dyDescent="0.25">
      <c r="A127" s="16" t="s">
        <v>12</v>
      </c>
      <c r="B127" s="29">
        <f t="shared" si="1"/>
        <v>2</v>
      </c>
      <c r="C127" s="30" t="s">
        <v>145</v>
      </c>
      <c r="D127" s="30" t="s">
        <v>24</v>
      </c>
      <c r="E127" s="43">
        <v>45698</v>
      </c>
      <c r="F127" s="28" t="s">
        <v>487</v>
      </c>
      <c r="G127" s="28" t="s">
        <v>489</v>
      </c>
      <c r="H127" s="28" t="s">
        <v>520</v>
      </c>
      <c r="I127" s="26">
        <v>5052620</v>
      </c>
      <c r="J127" s="26">
        <v>404210</v>
      </c>
      <c r="K127" s="26">
        <v>5456830</v>
      </c>
      <c r="L127" s="22">
        <v>45741</v>
      </c>
    </row>
    <row r="128" spans="1:12" hidden="1" x14ac:dyDescent="0.25">
      <c r="A128" s="16" t="s">
        <v>12</v>
      </c>
      <c r="B128" s="29">
        <f t="shared" si="1"/>
        <v>2</v>
      </c>
      <c r="C128" s="30" t="s">
        <v>146</v>
      </c>
      <c r="D128" s="30" t="s">
        <v>24</v>
      </c>
      <c r="E128" s="43">
        <v>45698</v>
      </c>
      <c r="F128" s="28" t="s">
        <v>487</v>
      </c>
      <c r="G128" s="28" t="s">
        <v>489</v>
      </c>
      <c r="H128" s="28" t="s">
        <v>507</v>
      </c>
      <c r="I128" s="26">
        <v>2757810</v>
      </c>
      <c r="J128" s="26">
        <v>220625</v>
      </c>
      <c r="K128" s="26">
        <v>2978435</v>
      </c>
      <c r="L128" s="22">
        <v>45741</v>
      </c>
    </row>
    <row r="129" spans="1:12" hidden="1" x14ac:dyDescent="0.25">
      <c r="A129" s="16" t="s">
        <v>12</v>
      </c>
      <c r="B129" s="29">
        <f t="shared" si="1"/>
        <v>2</v>
      </c>
      <c r="C129" s="30" t="s">
        <v>147</v>
      </c>
      <c r="D129" s="30" t="s">
        <v>24</v>
      </c>
      <c r="E129" s="43">
        <v>45698</v>
      </c>
      <c r="F129" s="28" t="s">
        <v>487</v>
      </c>
      <c r="G129" s="28" t="s">
        <v>489</v>
      </c>
      <c r="H129" s="28" t="s">
        <v>534</v>
      </c>
      <c r="I129" s="26">
        <v>1051584</v>
      </c>
      <c r="J129" s="26">
        <v>84127</v>
      </c>
      <c r="K129" s="26">
        <v>1135711</v>
      </c>
      <c r="L129" s="22">
        <v>45741</v>
      </c>
    </row>
    <row r="130" spans="1:12" hidden="1" x14ac:dyDescent="0.25">
      <c r="A130" s="16" t="s">
        <v>12</v>
      </c>
      <c r="B130" s="29">
        <f t="shared" si="1"/>
        <v>2</v>
      </c>
      <c r="C130" s="30" t="s">
        <v>148</v>
      </c>
      <c r="D130" s="30" t="s">
        <v>24</v>
      </c>
      <c r="E130" s="43">
        <v>45698</v>
      </c>
      <c r="F130" s="28" t="s">
        <v>487</v>
      </c>
      <c r="G130" s="28" t="s">
        <v>489</v>
      </c>
      <c r="H130" s="28" t="s">
        <v>508</v>
      </c>
      <c r="I130" s="26">
        <v>914360</v>
      </c>
      <c r="J130" s="26">
        <v>73149</v>
      </c>
      <c r="K130" s="26">
        <v>987509</v>
      </c>
      <c r="L130" s="22">
        <v>45741</v>
      </c>
    </row>
    <row r="131" spans="1:12" hidden="1" x14ac:dyDescent="0.25">
      <c r="A131" s="16" t="s">
        <v>12</v>
      </c>
      <c r="B131" s="29">
        <f t="shared" si="1"/>
        <v>2</v>
      </c>
      <c r="C131" s="30" t="s">
        <v>149</v>
      </c>
      <c r="D131" s="30" t="s">
        <v>24</v>
      </c>
      <c r="E131" s="43">
        <v>45698</v>
      </c>
      <c r="F131" s="28" t="s">
        <v>487</v>
      </c>
      <c r="G131" s="28" t="s">
        <v>489</v>
      </c>
      <c r="H131" s="28" t="s">
        <v>496</v>
      </c>
      <c r="I131" s="26">
        <v>1768304</v>
      </c>
      <c r="J131" s="26">
        <v>141464</v>
      </c>
      <c r="K131" s="26">
        <v>1909768</v>
      </c>
      <c r="L131" s="22">
        <v>45741</v>
      </c>
    </row>
    <row r="132" spans="1:12" hidden="1" x14ac:dyDescent="0.25">
      <c r="A132" s="16" t="s">
        <v>12</v>
      </c>
      <c r="B132" s="29">
        <f t="shared" ref="B132:B195" si="2">MONTH(E132)</f>
        <v>2</v>
      </c>
      <c r="C132" s="30" t="s">
        <v>150</v>
      </c>
      <c r="D132" s="30" t="s">
        <v>24</v>
      </c>
      <c r="E132" s="43">
        <v>45698</v>
      </c>
      <c r="F132" s="28" t="s">
        <v>487</v>
      </c>
      <c r="G132" s="28" t="s">
        <v>489</v>
      </c>
      <c r="H132" s="28" t="s">
        <v>505</v>
      </c>
      <c r="I132" s="26">
        <v>1701885</v>
      </c>
      <c r="J132" s="26">
        <v>136151</v>
      </c>
      <c r="K132" s="26">
        <v>1838036</v>
      </c>
      <c r="L132" s="22">
        <v>45741</v>
      </c>
    </row>
    <row r="133" spans="1:12" hidden="1" x14ac:dyDescent="0.25">
      <c r="A133" s="16" t="s">
        <v>12</v>
      </c>
      <c r="B133" s="29">
        <f t="shared" si="2"/>
        <v>2</v>
      </c>
      <c r="C133" s="30" t="s">
        <v>151</v>
      </c>
      <c r="D133" s="30" t="s">
        <v>24</v>
      </c>
      <c r="E133" s="43">
        <v>45698</v>
      </c>
      <c r="F133" s="28" t="s">
        <v>487</v>
      </c>
      <c r="G133" s="28" t="s">
        <v>489</v>
      </c>
      <c r="H133" s="28" t="s">
        <v>499</v>
      </c>
      <c r="I133" s="26">
        <v>1000766</v>
      </c>
      <c r="J133" s="26">
        <v>80061</v>
      </c>
      <c r="K133" s="26">
        <v>1080827</v>
      </c>
      <c r="L133" s="22">
        <v>45741</v>
      </c>
    </row>
    <row r="134" spans="1:12" hidden="1" x14ac:dyDescent="0.25">
      <c r="A134" s="16" t="s">
        <v>12</v>
      </c>
      <c r="B134" s="29">
        <f t="shared" si="2"/>
        <v>2</v>
      </c>
      <c r="C134" s="30" t="s">
        <v>152</v>
      </c>
      <c r="D134" s="30" t="s">
        <v>24</v>
      </c>
      <c r="E134" s="43">
        <v>45698</v>
      </c>
      <c r="F134" s="28" t="s">
        <v>487</v>
      </c>
      <c r="G134" s="28" t="s">
        <v>489</v>
      </c>
      <c r="H134" s="28" t="s">
        <v>530</v>
      </c>
      <c r="I134" s="26">
        <v>1263155</v>
      </c>
      <c r="J134" s="26">
        <v>101052</v>
      </c>
      <c r="K134" s="26">
        <v>1364207</v>
      </c>
      <c r="L134" s="22">
        <v>45741</v>
      </c>
    </row>
    <row r="135" spans="1:12" hidden="1" x14ac:dyDescent="0.25">
      <c r="A135" s="16" t="s">
        <v>12</v>
      </c>
      <c r="B135" s="29">
        <f t="shared" si="2"/>
        <v>2</v>
      </c>
      <c r="C135" s="30" t="s">
        <v>153</v>
      </c>
      <c r="D135" s="30" t="s">
        <v>24</v>
      </c>
      <c r="E135" s="43">
        <v>45699</v>
      </c>
      <c r="F135" s="28" t="s">
        <v>487</v>
      </c>
      <c r="G135" s="28" t="s">
        <v>489</v>
      </c>
      <c r="H135" s="28" t="s">
        <v>514</v>
      </c>
      <c r="I135" s="26">
        <v>446560</v>
      </c>
      <c r="J135" s="26">
        <v>35725</v>
      </c>
      <c r="K135" s="26">
        <v>482285</v>
      </c>
      <c r="L135" s="22">
        <v>45741</v>
      </c>
    </row>
    <row r="136" spans="1:12" hidden="1" x14ac:dyDescent="0.25">
      <c r="A136" s="16" t="s">
        <v>12</v>
      </c>
      <c r="B136" s="29">
        <f t="shared" si="2"/>
        <v>2</v>
      </c>
      <c r="C136" s="30" t="s">
        <v>154</v>
      </c>
      <c r="D136" s="30" t="s">
        <v>24</v>
      </c>
      <c r="E136" s="43">
        <v>45699</v>
      </c>
      <c r="F136" s="28" t="s">
        <v>487</v>
      </c>
      <c r="G136" s="28" t="s">
        <v>489</v>
      </c>
      <c r="H136" s="28" t="s">
        <v>531</v>
      </c>
      <c r="I136" s="26">
        <v>2302235</v>
      </c>
      <c r="J136" s="26">
        <v>184179</v>
      </c>
      <c r="K136" s="26">
        <v>2486414</v>
      </c>
      <c r="L136" s="22">
        <v>45741</v>
      </c>
    </row>
    <row r="137" spans="1:12" hidden="1" x14ac:dyDescent="0.25">
      <c r="A137" s="16" t="s">
        <v>12</v>
      </c>
      <c r="B137" s="29">
        <f t="shared" si="2"/>
        <v>2</v>
      </c>
      <c r="C137" s="30" t="s">
        <v>155</v>
      </c>
      <c r="D137" s="30" t="s">
        <v>24</v>
      </c>
      <c r="E137" s="43">
        <v>45699</v>
      </c>
      <c r="F137" s="28" t="s">
        <v>487</v>
      </c>
      <c r="G137" s="28" t="s">
        <v>489</v>
      </c>
      <c r="H137" s="28" t="s">
        <v>528</v>
      </c>
      <c r="I137" s="26">
        <v>688134</v>
      </c>
      <c r="J137" s="26">
        <v>55051</v>
      </c>
      <c r="K137" s="26">
        <v>743185</v>
      </c>
      <c r="L137" s="22">
        <v>45741</v>
      </c>
    </row>
    <row r="138" spans="1:12" hidden="1" x14ac:dyDescent="0.25">
      <c r="A138" s="16" t="s">
        <v>12</v>
      </c>
      <c r="B138" s="29">
        <f t="shared" si="2"/>
        <v>2</v>
      </c>
      <c r="C138" s="30" t="s">
        <v>156</v>
      </c>
      <c r="D138" s="30" t="s">
        <v>24</v>
      </c>
      <c r="E138" s="43">
        <v>45699</v>
      </c>
      <c r="F138" s="28" t="s">
        <v>487</v>
      </c>
      <c r="G138" s="28" t="s">
        <v>489</v>
      </c>
      <c r="H138" s="28" t="s">
        <v>503</v>
      </c>
      <c r="I138" s="26">
        <v>1054710</v>
      </c>
      <c r="J138" s="26">
        <v>84377</v>
      </c>
      <c r="K138" s="26">
        <v>1139087</v>
      </c>
      <c r="L138" s="22">
        <v>45741</v>
      </c>
    </row>
    <row r="139" spans="1:12" hidden="1" x14ac:dyDescent="0.25">
      <c r="A139" s="16" t="s">
        <v>12</v>
      </c>
      <c r="B139" s="29">
        <f t="shared" si="2"/>
        <v>2</v>
      </c>
      <c r="C139" s="30" t="s">
        <v>157</v>
      </c>
      <c r="D139" s="30" t="s">
        <v>24</v>
      </c>
      <c r="E139" s="43">
        <v>45700</v>
      </c>
      <c r="F139" s="28" t="s">
        <v>487</v>
      </c>
      <c r="G139" s="28" t="s">
        <v>489</v>
      </c>
      <c r="H139" s="28" t="s">
        <v>509</v>
      </c>
      <c r="I139" s="26">
        <v>1395180</v>
      </c>
      <c r="J139" s="26">
        <v>111614</v>
      </c>
      <c r="K139" s="26">
        <v>1506794</v>
      </c>
      <c r="L139" s="22">
        <v>45741</v>
      </c>
    </row>
    <row r="140" spans="1:12" hidden="1" x14ac:dyDescent="0.25">
      <c r="A140" s="16" t="s">
        <v>12</v>
      </c>
      <c r="B140" s="29">
        <f t="shared" si="2"/>
        <v>2</v>
      </c>
      <c r="C140" s="30" t="s">
        <v>158</v>
      </c>
      <c r="D140" s="30" t="s">
        <v>24</v>
      </c>
      <c r="E140" s="43">
        <v>45700</v>
      </c>
      <c r="F140" s="28" t="s">
        <v>487</v>
      </c>
      <c r="G140" s="28" t="s">
        <v>489</v>
      </c>
      <c r="H140" s="28" t="s">
        <v>513</v>
      </c>
      <c r="I140" s="26">
        <v>1824875</v>
      </c>
      <c r="J140" s="26">
        <v>145990</v>
      </c>
      <c r="K140" s="26">
        <v>1970865</v>
      </c>
      <c r="L140" s="22">
        <v>45741</v>
      </c>
    </row>
    <row r="141" spans="1:12" hidden="1" x14ac:dyDescent="0.25">
      <c r="A141" s="16" t="s">
        <v>12</v>
      </c>
      <c r="B141" s="29">
        <f t="shared" si="2"/>
        <v>2</v>
      </c>
      <c r="C141" s="30" t="s">
        <v>159</v>
      </c>
      <c r="D141" s="30" t="s">
        <v>24</v>
      </c>
      <c r="E141" s="43">
        <v>45702</v>
      </c>
      <c r="F141" s="28" t="s">
        <v>487</v>
      </c>
      <c r="G141" s="28" t="s">
        <v>489</v>
      </c>
      <c r="H141" s="28" t="s">
        <v>515</v>
      </c>
      <c r="I141" s="26">
        <v>1597260</v>
      </c>
      <c r="J141" s="26">
        <v>127781</v>
      </c>
      <c r="K141" s="26">
        <v>1725041</v>
      </c>
      <c r="L141" s="22">
        <v>45741</v>
      </c>
    </row>
    <row r="142" spans="1:12" hidden="1" x14ac:dyDescent="0.25">
      <c r="A142" s="16" t="s">
        <v>12</v>
      </c>
      <c r="B142" s="29">
        <f t="shared" si="2"/>
        <v>2</v>
      </c>
      <c r="C142" s="30" t="s">
        <v>160</v>
      </c>
      <c r="D142" s="30" t="s">
        <v>24</v>
      </c>
      <c r="E142" s="43">
        <v>45702</v>
      </c>
      <c r="F142" s="28" t="s">
        <v>487</v>
      </c>
      <c r="G142" s="28" t="s">
        <v>489</v>
      </c>
      <c r="H142" s="28" t="s">
        <v>517</v>
      </c>
      <c r="I142" s="26">
        <v>1551685</v>
      </c>
      <c r="J142" s="26">
        <v>124135</v>
      </c>
      <c r="K142" s="26">
        <v>1675820</v>
      </c>
      <c r="L142" s="22">
        <v>45741</v>
      </c>
    </row>
    <row r="143" spans="1:12" hidden="1" x14ac:dyDescent="0.25">
      <c r="A143" s="16" t="s">
        <v>12</v>
      </c>
      <c r="B143" s="29">
        <f t="shared" si="2"/>
        <v>2</v>
      </c>
      <c r="C143" s="30" t="s">
        <v>161</v>
      </c>
      <c r="D143" s="30" t="s">
        <v>24</v>
      </c>
      <c r="E143" s="43">
        <v>45703</v>
      </c>
      <c r="F143" s="28" t="s">
        <v>487</v>
      </c>
      <c r="G143" s="28" t="s">
        <v>489</v>
      </c>
      <c r="H143" s="28" t="s">
        <v>537</v>
      </c>
      <c r="I143" s="26">
        <v>1830764</v>
      </c>
      <c r="J143" s="26">
        <v>146461</v>
      </c>
      <c r="K143" s="26">
        <v>1977225</v>
      </c>
      <c r="L143" s="22">
        <v>45741</v>
      </c>
    </row>
    <row r="144" spans="1:12" hidden="1" x14ac:dyDescent="0.25">
      <c r="A144" s="16" t="s">
        <v>12</v>
      </c>
      <c r="B144" s="29">
        <f t="shared" si="2"/>
        <v>2</v>
      </c>
      <c r="C144" s="30" t="s">
        <v>162</v>
      </c>
      <c r="D144" s="30" t="s">
        <v>24</v>
      </c>
      <c r="E144" s="43">
        <v>45705</v>
      </c>
      <c r="F144" s="28" t="s">
        <v>487</v>
      </c>
      <c r="G144" s="28" t="s">
        <v>489</v>
      </c>
      <c r="H144" s="28" t="s">
        <v>494</v>
      </c>
      <c r="I144" s="26">
        <v>2358093</v>
      </c>
      <c r="J144" s="26">
        <v>188647</v>
      </c>
      <c r="K144" s="26">
        <v>2546740</v>
      </c>
      <c r="L144" s="22">
        <v>45741</v>
      </c>
    </row>
    <row r="145" spans="1:12" hidden="1" x14ac:dyDescent="0.25">
      <c r="A145" s="16" t="s">
        <v>12</v>
      </c>
      <c r="B145" s="29">
        <f t="shared" si="2"/>
        <v>2</v>
      </c>
      <c r="C145" s="30" t="s">
        <v>163</v>
      </c>
      <c r="D145" s="30" t="s">
        <v>24</v>
      </c>
      <c r="E145" s="43">
        <v>45705</v>
      </c>
      <c r="F145" s="28" t="s">
        <v>487</v>
      </c>
      <c r="G145" s="28" t="s">
        <v>489</v>
      </c>
      <c r="H145" s="28" t="s">
        <v>513</v>
      </c>
      <c r="I145" s="26">
        <v>844040</v>
      </c>
      <c r="J145" s="26">
        <v>67523</v>
      </c>
      <c r="K145" s="26">
        <v>911563</v>
      </c>
      <c r="L145" s="22">
        <v>45741</v>
      </c>
    </row>
    <row r="146" spans="1:12" ht="25.5" hidden="1" x14ac:dyDescent="0.25">
      <c r="A146" s="16" t="s">
        <v>12</v>
      </c>
      <c r="B146" s="29">
        <f t="shared" si="2"/>
        <v>2</v>
      </c>
      <c r="C146" s="30" t="s">
        <v>164</v>
      </c>
      <c r="D146" s="30" t="s">
        <v>24</v>
      </c>
      <c r="E146" s="43">
        <v>45705</v>
      </c>
      <c r="F146" s="28" t="s">
        <v>487</v>
      </c>
      <c r="G146" s="28" t="s">
        <v>489</v>
      </c>
      <c r="H146" s="28" t="s">
        <v>538</v>
      </c>
      <c r="I146" s="26">
        <v>2850940</v>
      </c>
      <c r="J146" s="26">
        <v>205268</v>
      </c>
      <c r="K146" s="26">
        <v>2771113</v>
      </c>
      <c r="L146" s="22">
        <v>45741</v>
      </c>
    </row>
    <row r="147" spans="1:12" hidden="1" x14ac:dyDescent="0.25">
      <c r="A147" s="16" t="s">
        <v>12</v>
      </c>
      <c r="B147" s="29">
        <f t="shared" si="2"/>
        <v>2</v>
      </c>
      <c r="C147" s="30" t="s">
        <v>165</v>
      </c>
      <c r="D147" s="30" t="s">
        <v>24</v>
      </c>
      <c r="E147" s="43">
        <v>45706</v>
      </c>
      <c r="F147" s="28" t="s">
        <v>487</v>
      </c>
      <c r="G147" s="28" t="s">
        <v>489</v>
      </c>
      <c r="H147" s="28" t="s">
        <v>492</v>
      </c>
      <c r="I147" s="26">
        <v>1004255</v>
      </c>
      <c r="J147" s="26">
        <v>80340</v>
      </c>
      <c r="K147" s="26">
        <v>1084595</v>
      </c>
      <c r="L147" s="22">
        <v>45741</v>
      </c>
    </row>
    <row r="148" spans="1:12" hidden="1" x14ac:dyDescent="0.25">
      <c r="A148" s="16" t="s">
        <v>12</v>
      </c>
      <c r="B148" s="29">
        <f t="shared" si="2"/>
        <v>2</v>
      </c>
      <c r="C148" s="30" t="s">
        <v>166</v>
      </c>
      <c r="D148" s="30" t="s">
        <v>24</v>
      </c>
      <c r="E148" s="43">
        <v>45706</v>
      </c>
      <c r="F148" s="28" t="s">
        <v>487</v>
      </c>
      <c r="G148" s="28" t="s">
        <v>489</v>
      </c>
      <c r="H148" s="28" t="s">
        <v>491</v>
      </c>
      <c r="I148" s="26">
        <v>943984</v>
      </c>
      <c r="J148" s="26">
        <v>75519</v>
      </c>
      <c r="K148" s="26">
        <v>1019503</v>
      </c>
      <c r="L148" s="22">
        <v>45741</v>
      </c>
    </row>
    <row r="149" spans="1:12" hidden="1" x14ac:dyDescent="0.25">
      <c r="A149" s="16" t="s">
        <v>12</v>
      </c>
      <c r="B149" s="29">
        <f t="shared" si="2"/>
        <v>2</v>
      </c>
      <c r="C149" s="30" t="s">
        <v>167</v>
      </c>
      <c r="D149" s="30" t="s">
        <v>24</v>
      </c>
      <c r="E149" s="43">
        <v>45706</v>
      </c>
      <c r="F149" s="28" t="s">
        <v>487</v>
      </c>
      <c r="G149" s="28" t="s">
        <v>489</v>
      </c>
      <c r="H149" s="28" t="s">
        <v>539</v>
      </c>
      <c r="I149" s="26">
        <v>736802</v>
      </c>
      <c r="J149" s="26">
        <v>58944</v>
      </c>
      <c r="K149" s="26">
        <v>795746</v>
      </c>
      <c r="L149" s="22">
        <v>45741</v>
      </c>
    </row>
    <row r="150" spans="1:12" hidden="1" x14ac:dyDescent="0.25">
      <c r="A150" s="16" t="s">
        <v>12</v>
      </c>
      <c r="B150" s="29">
        <f t="shared" si="2"/>
        <v>2</v>
      </c>
      <c r="C150" s="30" t="s">
        <v>168</v>
      </c>
      <c r="D150" s="30" t="s">
        <v>24</v>
      </c>
      <c r="E150" s="43">
        <v>45706</v>
      </c>
      <c r="F150" s="28" t="s">
        <v>487</v>
      </c>
      <c r="G150" s="28" t="s">
        <v>489</v>
      </c>
      <c r="H150" s="28" t="s">
        <v>499</v>
      </c>
      <c r="I150" s="26">
        <v>1391090</v>
      </c>
      <c r="J150" s="26">
        <v>111287</v>
      </c>
      <c r="K150" s="26">
        <v>1502377</v>
      </c>
      <c r="L150" s="22">
        <v>45741</v>
      </c>
    </row>
    <row r="151" spans="1:12" hidden="1" x14ac:dyDescent="0.25">
      <c r="A151" s="16" t="s">
        <v>12</v>
      </c>
      <c r="B151" s="29">
        <f t="shared" si="2"/>
        <v>2</v>
      </c>
      <c r="C151" s="30" t="s">
        <v>169</v>
      </c>
      <c r="D151" s="30" t="s">
        <v>24</v>
      </c>
      <c r="E151" s="43">
        <v>45707</v>
      </c>
      <c r="F151" s="28" t="s">
        <v>487</v>
      </c>
      <c r="G151" s="28" t="s">
        <v>489</v>
      </c>
      <c r="H151" s="28" t="s">
        <v>503</v>
      </c>
      <c r="I151" s="26">
        <v>1053147</v>
      </c>
      <c r="J151" s="26">
        <v>84252</v>
      </c>
      <c r="K151" s="26">
        <v>1137399</v>
      </c>
      <c r="L151" s="22">
        <v>45741</v>
      </c>
    </row>
    <row r="152" spans="1:12" hidden="1" x14ac:dyDescent="0.25">
      <c r="A152" s="16" t="s">
        <v>12</v>
      </c>
      <c r="B152" s="29">
        <f t="shared" si="2"/>
        <v>2</v>
      </c>
      <c r="C152" s="30" t="s">
        <v>170</v>
      </c>
      <c r="D152" s="30" t="s">
        <v>24</v>
      </c>
      <c r="E152" s="43">
        <v>45707</v>
      </c>
      <c r="F152" s="28" t="s">
        <v>487</v>
      </c>
      <c r="G152" s="28" t="s">
        <v>489</v>
      </c>
      <c r="H152" s="28" t="s">
        <v>495</v>
      </c>
      <c r="I152" s="26">
        <v>1047923</v>
      </c>
      <c r="J152" s="26">
        <v>83834</v>
      </c>
      <c r="K152" s="26">
        <v>1131757</v>
      </c>
      <c r="L152" s="22">
        <v>45741</v>
      </c>
    </row>
    <row r="153" spans="1:12" hidden="1" x14ac:dyDescent="0.25">
      <c r="A153" s="16" t="s">
        <v>12</v>
      </c>
      <c r="B153" s="29">
        <f t="shared" si="2"/>
        <v>2</v>
      </c>
      <c r="C153" s="30" t="s">
        <v>171</v>
      </c>
      <c r="D153" s="30" t="s">
        <v>24</v>
      </c>
      <c r="E153" s="43">
        <v>45707</v>
      </c>
      <c r="F153" s="28" t="s">
        <v>487</v>
      </c>
      <c r="G153" s="28" t="s">
        <v>489</v>
      </c>
      <c r="H153" s="28" t="s">
        <v>510</v>
      </c>
      <c r="I153" s="26">
        <v>2347123</v>
      </c>
      <c r="J153" s="26">
        <v>187770</v>
      </c>
      <c r="K153" s="26">
        <v>2534893</v>
      </c>
      <c r="L153" s="22">
        <v>45741</v>
      </c>
    </row>
    <row r="154" spans="1:12" hidden="1" x14ac:dyDescent="0.25">
      <c r="A154" s="16" t="s">
        <v>12</v>
      </c>
      <c r="B154" s="29">
        <f t="shared" si="2"/>
        <v>2</v>
      </c>
      <c r="C154" s="30" t="s">
        <v>172</v>
      </c>
      <c r="D154" s="30" t="s">
        <v>24</v>
      </c>
      <c r="E154" s="43">
        <v>45708</v>
      </c>
      <c r="F154" s="28" t="s">
        <v>487</v>
      </c>
      <c r="G154" s="28" t="s">
        <v>489</v>
      </c>
      <c r="H154" s="28" t="s">
        <v>529</v>
      </c>
      <c r="I154" s="26">
        <v>975167</v>
      </c>
      <c r="J154" s="26">
        <v>78013</v>
      </c>
      <c r="K154" s="26">
        <v>1053180</v>
      </c>
      <c r="L154" s="22">
        <v>45741</v>
      </c>
    </row>
    <row r="155" spans="1:12" hidden="1" x14ac:dyDescent="0.25">
      <c r="A155" s="16" t="s">
        <v>12</v>
      </c>
      <c r="B155" s="29">
        <f t="shared" si="2"/>
        <v>2</v>
      </c>
      <c r="C155" s="30" t="s">
        <v>173</v>
      </c>
      <c r="D155" s="30" t="s">
        <v>24</v>
      </c>
      <c r="E155" s="43">
        <v>45708</v>
      </c>
      <c r="F155" s="28" t="s">
        <v>487</v>
      </c>
      <c r="G155" s="28" t="s">
        <v>489</v>
      </c>
      <c r="H155" s="28" t="s">
        <v>527</v>
      </c>
      <c r="I155" s="26">
        <v>896289</v>
      </c>
      <c r="J155" s="26">
        <v>71703</v>
      </c>
      <c r="K155" s="26">
        <v>967992</v>
      </c>
      <c r="L155" s="22">
        <v>45741</v>
      </c>
    </row>
    <row r="156" spans="1:12" hidden="1" x14ac:dyDescent="0.25">
      <c r="A156" s="16" t="s">
        <v>12</v>
      </c>
      <c r="B156" s="29">
        <f t="shared" si="2"/>
        <v>2</v>
      </c>
      <c r="C156" s="30" t="s">
        <v>174</v>
      </c>
      <c r="D156" s="30" t="s">
        <v>24</v>
      </c>
      <c r="E156" s="43">
        <v>45709</v>
      </c>
      <c r="F156" s="28" t="s">
        <v>487</v>
      </c>
      <c r="G156" s="28" t="s">
        <v>489</v>
      </c>
      <c r="H156" s="28" t="s">
        <v>499</v>
      </c>
      <c r="I156" s="26">
        <v>1625825</v>
      </c>
      <c r="J156" s="26">
        <v>130066</v>
      </c>
      <c r="K156" s="26">
        <v>1755891</v>
      </c>
      <c r="L156" s="22">
        <v>45741</v>
      </c>
    </row>
    <row r="157" spans="1:12" hidden="1" x14ac:dyDescent="0.25">
      <c r="A157" s="16" t="s">
        <v>12</v>
      </c>
      <c r="B157" s="29">
        <f t="shared" si="2"/>
        <v>2</v>
      </c>
      <c r="C157" s="30" t="s">
        <v>175</v>
      </c>
      <c r="D157" s="30" t="s">
        <v>24</v>
      </c>
      <c r="E157" s="43">
        <v>45710</v>
      </c>
      <c r="F157" s="28" t="s">
        <v>487</v>
      </c>
      <c r="G157" s="28" t="s">
        <v>489</v>
      </c>
      <c r="H157" s="28" t="s">
        <v>515</v>
      </c>
      <c r="I157" s="26">
        <v>1333185</v>
      </c>
      <c r="J157" s="26">
        <v>106655</v>
      </c>
      <c r="K157" s="26">
        <v>1439840</v>
      </c>
      <c r="L157" s="22">
        <v>45741</v>
      </c>
    </row>
    <row r="158" spans="1:12" hidden="1" x14ac:dyDescent="0.25">
      <c r="A158" s="16" t="s">
        <v>12</v>
      </c>
      <c r="B158" s="29">
        <f t="shared" si="2"/>
        <v>2</v>
      </c>
      <c r="C158" s="30" t="s">
        <v>176</v>
      </c>
      <c r="D158" s="30" t="s">
        <v>24</v>
      </c>
      <c r="E158" s="43">
        <v>45710</v>
      </c>
      <c r="F158" s="28" t="s">
        <v>487</v>
      </c>
      <c r="G158" s="28" t="s">
        <v>489</v>
      </c>
      <c r="H158" s="28" t="s">
        <v>511</v>
      </c>
      <c r="I158" s="26">
        <v>2210380</v>
      </c>
      <c r="J158" s="26">
        <v>176830</v>
      </c>
      <c r="K158" s="26">
        <v>2387210</v>
      </c>
      <c r="L158" s="22">
        <v>45741</v>
      </c>
    </row>
    <row r="159" spans="1:12" hidden="1" x14ac:dyDescent="0.25">
      <c r="A159" s="16" t="s">
        <v>12</v>
      </c>
      <c r="B159" s="29">
        <f t="shared" si="2"/>
        <v>2</v>
      </c>
      <c r="C159" s="30" t="s">
        <v>177</v>
      </c>
      <c r="D159" s="30" t="s">
        <v>24</v>
      </c>
      <c r="E159" s="43">
        <v>45710</v>
      </c>
      <c r="F159" s="28" t="s">
        <v>487</v>
      </c>
      <c r="G159" s="28" t="s">
        <v>489</v>
      </c>
      <c r="H159" s="28" t="s">
        <v>496</v>
      </c>
      <c r="I159" s="26">
        <v>870704</v>
      </c>
      <c r="J159" s="26">
        <v>69656</v>
      </c>
      <c r="K159" s="26">
        <v>940360</v>
      </c>
      <c r="L159" s="22">
        <v>45741</v>
      </c>
    </row>
    <row r="160" spans="1:12" hidden="1" x14ac:dyDescent="0.25">
      <c r="A160" s="16" t="s">
        <v>12</v>
      </c>
      <c r="B160" s="29">
        <f t="shared" si="2"/>
        <v>2</v>
      </c>
      <c r="C160" s="30" t="s">
        <v>178</v>
      </c>
      <c r="D160" s="30" t="s">
        <v>24</v>
      </c>
      <c r="E160" s="43">
        <v>45710</v>
      </c>
      <c r="F160" s="28" t="s">
        <v>487</v>
      </c>
      <c r="G160" s="28" t="s">
        <v>489</v>
      </c>
      <c r="H160" s="28" t="s">
        <v>502</v>
      </c>
      <c r="I160" s="26">
        <v>1872364</v>
      </c>
      <c r="J160" s="26">
        <v>149789</v>
      </c>
      <c r="K160" s="26">
        <v>2022153</v>
      </c>
      <c r="L160" s="22">
        <v>45741</v>
      </c>
    </row>
    <row r="161" spans="1:12" ht="41.45" hidden="1" customHeight="1" x14ac:dyDescent="0.25">
      <c r="A161" s="16" t="s">
        <v>12</v>
      </c>
      <c r="B161" s="29">
        <f t="shared" si="2"/>
        <v>2</v>
      </c>
      <c r="C161" s="30" t="s">
        <v>179</v>
      </c>
      <c r="D161" s="30" t="s">
        <v>24</v>
      </c>
      <c r="E161" s="43">
        <v>45713</v>
      </c>
      <c r="F161" s="28" t="s">
        <v>487</v>
      </c>
      <c r="G161" s="28" t="s">
        <v>489</v>
      </c>
      <c r="H161" s="28" t="s">
        <v>507</v>
      </c>
      <c r="I161" s="26">
        <v>735444</v>
      </c>
      <c r="J161" s="26">
        <v>58836</v>
      </c>
      <c r="K161" s="26">
        <v>794280</v>
      </c>
      <c r="L161" s="22">
        <v>45741</v>
      </c>
    </row>
    <row r="162" spans="1:12" x14ac:dyDescent="0.25">
      <c r="A162" s="16" t="s">
        <v>15</v>
      </c>
      <c r="B162" s="29">
        <f t="shared" si="2"/>
        <v>2</v>
      </c>
      <c r="C162" s="30" t="s">
        <v>556</v>
      </c>
      <c r="D162" s="30"/>
      <c r="E162" s="43">
        <v>45713</v>
      </c>
      <c r="F162" s="28" t="s">
        <v>487</v>
      </c>
      <c r="G162" s="28" t="s">
        <v>489</v>
      </c>
      <c r="H162" s="28" t="s">
        <v>550</v>
      </c>
      <c r="I162" s="26"/>
      <c r="J162" s="26"/>
      <c r="K162" s="26">
        <v>-378201605</v>
      </c>
      <c r="L162" s="22"/>
    </row>
    <row r="163" spans="1:12" hidden="1" x14ac:dyDescent="0.25">
      <c r="A163" s="16" t="s">
        <v>12</v>
      </c>
      <c r="B163" s="29">
        <f t="shared" si="2"/>
        <v>2</v>
      </c>
      <c r="C163" s="31" t="s">
        <v>180</v>
      </c>
      <c r="D163" s="30" t="s">
        <v>24</v>
      </c>
      <c r="E163" s="44">
        <v>45714</v>
      </c>
      <c r="F163" s="28" t="s">
        <v>487</v>
      </c>
      <c r="G163" s="28" t="s">
        <v>489</v>
      </c>
      <c r="H163" s="28" t="s">
        <v>528</v>
      </c>
      <c r="I163" s="26">
        <v>576999</v>
      </c>
      <c r="J163" s="26">
        <v>46160</v>
      </c>
      <c r="K163" s="26">
        <v>623159</v>
      </c>
      <c r="L163" s="22">
        <v>45741</v>
      </c>
    </row>
    <row r="164" spans="1:12" hidden="1" x14ac:dyDescent="0.25">
      <c r="A164" s="16" t="s">
        <v>12</v>
      </c>
      <c r="B164" s="29">
        <f t="shared" si="2"/>
        <v>2</v>
      </c>
      <c r="C164" s="31" t="s">
        <v>181</v>
      </c>
      <c r="D164" s="30" t="s">
        <v>24</v>
      </c>
      <c r="E164" s="44">
        <v>45714</v>
      </c>
      <c r="F164" s="28" t="s">
        <v>487</v>
      </c>
      <c r="G164" s="28" t="s">
        <v>489</v>
      </c>
      <c r="H164" s="28" t="s">
        <v>503</v>
      </c>
      <c r="I164" s="26">
        <v>1755245</v>
      </c>
      <c r="J164" s="26">
        <v>140420</v>
      </c>
      <c r="K164" s="26">
        <v>1895665</v>
      </c>
      <c r="L164" s="22">
        <v>45741</v>
      </c>
    </row>
    <row r="165" spans="1:12" hidden="1" x14ac:dyDescent="0.25">
      <c r="A165" s="16" t="s">
        <v>12</v>
      </c>
      <c r="B165" s="29">
        <f t="shared" si="2"/>
        <v>2</v>
      </c>
      <c r="C165" s="31" t="s">
        <v>182</v>
      </c>
      <c r="D165" s="30" t="s">
        <v>24</v>
      </c>
      <c r="E165" s="44">
        <v>45714</v>
      </c>
      <c r="F165" s="28" t="s">
        <v>487</v>
      </c>
      <c r="G165" s="28" t="s">
        <v>489</v>
      </c>
      <c r="H165" s="28" t="s">
        <v>540</v>
      </c>
      <c r="I165" s="26">
        <v>1752640</v>
      </c>
      <c r="J165" s="26">
        <v>140211</v>
      </c>
      <c r="K165" s="26">
        <v>1892851</v>
      </c>
      <c r="L165" s="22">
        <v>45741</v>
      </c>
    </row>
    <row r="166" spans="1:12" hidden="1" x14ac:dyDescent="0.25">
      <c r="A166" s="16" t="s">
        <v>12</v>
      </c>
      <c r="B166" s="29">
        <f t="shared" si="2"/>
        <v>2</v>
      </c>
      <c r="C166" s="31" t="s">
        <v>183</v>
      </c>
      <c r="D166" s="30" t="s">
        <v>24</v>
      </c>
      <c r="E166" s="44">
        <v>45715</v>
      </c>
      <c r="F166" s="28" t="s">
        <v>487</v>
      </c>
      <c r="G166" s="28" t="s">
        <v>489</v>
      </c>
      <c r="H166" s="28" t="s">
        <v>494</v>
      </c>
      <c r="I166" s="26">
        <v>2037266</v>
      </c>
      <c r="J166" s="26">
        <v>162981</v>
      </c>
      <c r="K166" s="26">
        <v>2200247</v>
      </c>
      <c r="L166" s="22">
        <v>45741</v>
      </c>
    </row>
    <row r="167" spans="1:12" hidden="1" x14ac:dyDescent="0.25">
      <c r="A167" s="16" t="s">
        <v>13</v>
      </c>
      <c r="B167" s="29">
        <f t="shared" si="2"/>
        <v>2</v>
      </c>
      <c r="C167" s="31" t="s">
        <v>554</v>
      </c>
      <c r="D167" s="30" t="s">
        <v>563</v>
      </c>
      <c r="E167" s="44">
        <v>45716</v>
      </c>
      <c r="F167" s="28" t="s">
        <v>487</v>
      </c>
      <c r="G167" s="28" t="s">
        <v>489</v>
      </c>
      <c r="H167" s="28" t="s">
        <v>579</v>
      </c>
      <c r="I167" s="26">
        <v>-17555825</v>
      </c>
      <c r="J167" s="26">
        <v>-1404466</v>
      </c>
      <c r="K167" s="26">
        <v>-18960291</v>
      </c>
      <c r="L167" s="22">
        <v>45741</v>
      </c>
    </row>
    <row r="168" spans="1:12" hidden="1" x14ac:dyDescent="0.25">
      <c r="A168" s="16" t="s">
        <v>562</v>
      </c>
      <c r="B168" s="29">
        <f t="shared" si="2"/>
        <v>2</v>
      </c>
      <c r="C168" s="31">
        <v>1267</v>
      </c>
      <c r="D168" s="30" t="s">
        <v>565</v>
      </c>
      <c r="E168" s="44">
        <v>45716</v>
      </c>
      <c r="F168" s="28" t="s">
        <v>487</v>
      </c>
      <c r="G168" s="28" t="s">
        <v>489</v>
      </c>
      <c r="H168" s="28" t="s">
        <v>569</v>
      </c>
      <c r="I168" s="26">
        <v>-2604996</v>
      </c>
      <c r="J168" s="26">
        <v>-208401</v>
      </c>
      <c r="K168" s="64">
        <v>-2813397</v>
      </c>
      <c r="L168" s="22">
        <v>45741</v>
      </c>
    </row>
    <row r="169" spans="1:12" hidden="1" x14ac:dyDescent="0.25">
      <c r="A169" s="16" t="s">
        <v>562</v>
      </c>
      <c r="B169" s="29">
        <f t="shared" si="2"/>
        <v>2</v>
      </c>
      <c r="C169" s="31"/>
      <c r="D169" s="30"/>
      <c r="E169" s="44">
        <v>45716</v>
      </c>
      <c r="F169" s="28"/>
      <c r="G169" s="28"/>
      <c r="H169" s="28" t="s">
        <v>580</v>
      </c>
      <c r="I169" s="26"/>
      <c r="J169" s="26"/>
      <c r="K169" s="64">
        <v>-2418926</v>
      </c>
      <c r="L169" s="22">
        <v>45741</v>
      </c>
    </row>
    <row r="170" spans="1:12" hidden="1" x14ac:dyDescent="0.25">
      <c r="A170" s="16" t="s">
        <v>562</v>
      </c>
      <c r="B170" s="29">
        <f t="shared" si="2"/>
        <v>2</v>
      </c>
      <c r="C170" s="31"/>
      <c r="D170" s="30"/>
      <c r="E170" s="44">
        <v>45716</v>
      </c>
      <c r="F170" s="28"/>
      <c r="G170" s="28"/>
      <c r="H170" s="28" t="s">
        <v>581</v>
      </c>
      <c r="I170" s="26"/>
      <c r="J170" s="26"/>
      <c r="K170" s="64">
        <v>-1116427</v>
      </c>
      <c r="L170" s="22">
        <v>45741</v>
      </c>
    </row>
    <row r="171" spans="1:12" hidden="1" x14ac:dyDescent="0.25">
      <c r="A171" s="16" t="s">
        <v>12</v>
      </c>
      <c r="B171" s="29">
        <f t="shared" si="2"/>
        <v>3</v>
      </c>
      <c r="C171" s="31" t="s">
        <v>184</v>
      </c>
      <c r="D171" s="30" t="s">
        <v>24</v>
      </c>
      <c r="E171" s="44">
        <v>45717</v>
      </c>
      <c r="F171" s="28" t="s">
        <v>487</v>
      </c>
      <c r="G171" s="28" t="s">
        <v>489</v>
      </c>
      <c r="H171" s="28" t="s">
        <v>536</v>
      </c>
      <c r="I171" s="26">
        <v>633030</v>
      </c>
      <c r="J171" s="26">
        <v>50642</v>
      </c>
      <c r="K171" s="26">
        <v>683672</v>
      </c>
      <c r="L171" s="22">
        <v>45772</v>
      </c>
    </row>
    <row r="172" spans="1:12" hidden="1" x14ac:dyDescent="0.25">
      <c r="A172" s="16" t="s">
        <v>12</v>
      </c>
      <c r="B172" s="29">
        <f t="shared" si="2"/>
        <v>3</v>
      </c>
      <c r="C172" s="31" t="s">
        <v>185</v>
      </c>
      <c r="D172" s="30" t="s">
        <v>24</v>
      </c>
      <c r="E172" s="44">
        <v>45717</v>
      </c>
      <c r="F172" s="28" t="s">
        <v>487</v>
      </c>
      <c r="G172" s="28" t="s">
        <v>489</v>
      </c>
      <c r="H172" s="28" t="s">
        <v>537</v>
      </c>
      <c r="I172" s="26">
        <v>1004649</v>
      </c>
      <c r="J172" s="26">
        <v>80372</v>
      </c>
      <c r="K172" s="26">
        <v>1085021</v>
      </c>
      <c r="L172" s="22">
        <v>45772</v>
      </c>
    </row>
    <row r="173" spans="1:12" hidden="1" x14ac:dyDescent="0.25">
      <c r="A173" s="16" t="s">
        <v>12</v>
      </c>
      <c r="B173" s="29">
        <f t="shared" si="2"/>
        <v>3</v>
      </c>
      <c r="C173" s="31" t="s">
        <v>186</v>
      </c>
      <c r="D173" s="30" t="s">
        <v>24</v>
      </c>
      <c r="E173" s="44">
        <v>45717</v>
      </c>
      <c r="F173" s="28" t="s">
        <v>487</v>
      </c>
      <c r="G173" s="28" t="s">
        <v>489</v>
      </c>
      <c r="H173" s="28" t="s">
        <v>505</v>
      </c>
      <c r="I173" s="26">
        <v>1046385</v>
      </c>
      <c r="J173" s="26">
        <v>83711</v>
      </c>
      <c r="K173" s="26">
        <v>1130096</v>
      </c>
      <c r="L173" s="22">
        <v>45772</v>
      </c>
    </row>
    <row r="174" spans="1:12" hidden="1" x14ac:dyDescent="0.25">
      <c r="A174" s="16" t="s">
        <v>12</v>
      </c>
      <c r="B174" s="29">
        <f t="shared" si="2"/>
        <v>3</v>
      </c>
      <c r="C174" s="31" t="s">
        <v>187</v>
      </c>
      <c r="D174" s="30" t="s">
        <v>24</v>
      </c>
      <c r="E174" s="44">
        <v>45717</v>
      </c>
      <c r="F174" s="28" t="s">
        <v>487</v>
      </c>
      <c r="G174" s="28" t="s">
        <v>489</v>
      </c>
      <c r="H174" s="28" t="s">
        <v>492</v>
      </c>
      <c r="I174" s="26">
        <v>1501520</v>
      </c>
      <c r="J174" s="26">
        <v>120122</v>
      </c>
      <c r="K174" s="26">
        <v>1621642</v>
      </c>
      <c r="L174" s="22">
        <v>45772</v>
      </c>
    </row>
    <row r="175" spans="1:12" hidden="1" x14ac:dyDescent="0.25">
      <c r="A175" s="16" t="s">
        <v>12</v>
      </c>
      <c r="B175" s="29">
        <f t="shared" si="2"/>
        <v>3</v>
      </c>
      <c r="C175" s="31" t="s">
        <v>188</v>
      </c>
      <c r="D175" s="30" t="s">
        <v>24</v>
      </c>
      <c r="E175" s="44">
        <v>45719</v>
      </c>
      <c r="F175" s="28" t="s">
        <v>487</v>
      </c>
      <c r="G175" s="28" t="s">
        <v>489</v>
      </c>
      <c r="H175" s="28" t="s">
        <v>494</v>
      </c>
      <c r="I175" s="26">
        <v>2577428</v>
      </c>
      <c r="J175" s="26">
        <v>206194</v>
      </c>
      <c r="K175" s="26">
        <v>2783622</v>
      </c>
      <c r="L175" s="22">
        <v>45772</v>
      </c>
    </row>
    <row r="176" spans="1:12" hidden="1" x14ac:dyDescent="0.25">
      <c r="A176" s="16" t="s">
        <v>12</v>
      </c>
      <c r="B176" s="29">
        <f t="shared" si="2"/>
        <v>3</v>
      </c>
      <c r="C176" s="31" t="s">
        <v>189</v>
      </c>
      <c r="D176" s="30" t="s">
        <v>24</v>
      </c>
      <c r="E176" s="44">
        <v>45719</v>
      </c>
      <c r="F176" s="28" t="s">
        <v>487</v>
      </c>
      <c r="G176" s="28" t="s">
        <v>489</v>
      </c>
      <c r="H176" s="28" t="s">
        <v>520</v>
      </c>
      <c r="I176" s="26">
        <v>3581360</v>
      </c>
      <c r="J176" s="26">
        <v>286509</v>
      </c>
      <c r="K176" s="26">
        <v>3867869</v>
      </c>
      <c r="L176" s="22">
        <v>45772</v>
      </c>
    </row>
    <row r="177" spans="1:12" hidden="1" x14ac:dyDescent="0.25">
      <c r="A177" s="16" t="s">
        <v>12</v>
      </c>
      <c r="B177" s="29">
        <f t="shared" si="2"/>
        <v>3</v>
      </c>
      <c r="C177" s="31" t="s">
        <v>190</v>
      </c>
      <c r="D177" s="30" t="s">
        <v>24</v>
      </c>
      <c r="E177" s="44">
        <v>45719</v>
      </c>
      <c r="F177" s="28" t="s">
        <v>487</v>
      </c>
      <c r="G177" s="28" t="s">
        <v>489</v>
      </c>
      <c r="H177" s="28" t="s">
        <v>530</v>
      </c>
      <c r="I177" s="26">
        <v>1828720</v>
      </c>
      <c r="J177" s="26">
        <v>146298</v>
      </c>
      <c r="K177" s="26">
        <v>1975018</v>
      </c>
      <c r="L177" s="22">
        <v>45772</v>
      </c>
    </row>
    <row r="178" spans="1:12" hidden="1" x14ac:dyDescent="0.25">
      <c r="A178" s="16" t="s">
        <v>12</v>
      </c>
      <c r="B178" s="29">
        <f t="shared" si="2"/>
        <v>3</v>
      </c>
      <c r="C178" s="31" t="s">
        <v>191</v>
      </c>
      <c r="D178" s="30" t="s">
        <v>24</v>
      </c>
      <c r="E178" s="44">
        <v>45720</v>
      </c>
      <c r="F178" s="28" t="s">
        <v>487</v>
      </c>
      <c r="G178" s="28" t="s">
        <v>489</v>
      </c>
      <c r="H178" s="28" t="s">
        <v>507</v>
      </c>
      <c r="I178" s="26">
        <v>1806126</v>
      </c>
      <c r="J178" s="26">
        <v>144490</v>
      </c>
      <c r="K178" s="26">
        <v>1950616</v>
      </c>
      <c r="L178" s="22">
        <v>45772</v>
      </c>
    </row>
    <row r="179" spans="1:12" hidden="1" x14ac:dyDescent="0.25">
      <c r="A179" s="16" t="s">
        <v>12</v>
      </c>
      <c r="B179" s="29">
        <f t="shared" si="2"/>
        <v>3</v>
      </c>
      <c r="C179" s="31" t="s">
        <v>192</v>
      </c>
      <c r="D179" s="30" t="s">
        <v>24</v>
      </c>
      <c r="E179" s="44">
        <v>45721</v>
      </c>
      <c r="F179" s="28" t="s">
        <v>487</v>
      </c>
      <c r="G179" s="28" t="s">
        <v>489</v>
      </c>
      <c r="H179" s="28" t="s">
        <v>526</v>
      </c>
      <c r="I179" s="26">
        <v>827256</v>
      </c>
      <c r="J179" s="26">
        <v>66180</v>
      </c>
      <c r="K179" s="26">
        <v>893436</v>
      </c>
      <c r="L179" s="22">
        <v>45772</v>
      </c>
    </row>
    <row r="180" spans="1:12" hidden="1" x14ac:dyDescent="0.25">
      <c r="A180" s="16" t="s">
        <v>12</v>
      </c>
      <c r="B180" s="29">
        <f t="shared" si="2"/>
        <v>3</v>
      </c>
      <c r="C180" s="31" t="s">
        <v>193</v>
      </c>
      <c r="D180" s="30" t="s">
        <v>24</v>
      </c>
      <c r="E180" s="44">
        <v>45722</v>
      </c>
      <c r="F180" s="28" t="s">
        <v>487</v>
      </c>
      <c r="G180" s="28" t="s">
        <v>489</v>
      </c>
      <c r="H180" s="28" t="s">
        <v>519</v>
      </c>
      <c r="I180" s="26">
        <v>889044</v>
      </c>
      <c r="J180" s="26">
        <v>71124</v>
      </c>
      <c r="K180" s="26">
        <v>960168</v>
      </c>
      <c r="L180" s="22">
        <v>45772</v>
      </c>
    </row>
    <row r="181" spans="1:12" hidden="1" x14ac:dyDescent="0.25">
      <c r="A181" s="16" t="s">
        <v>12</v>
      </c>
      <c r="B181" s="29">
        <f t="shared" si="2"/>
        <v>3</v>
      </c>
      <c r="C181" s="31" t="s">
        <v>194</v>
      </c>
      <c r="D181" s="30" t="s">
        <v>24</v>
      </c>
      <c r="E181" s="44">
        <v>45722</v>
      </c>
      <c r="F181" s="28" t="s">
        <v>487</v>
      </c>
      <c r="G181" s="28" t="s">
        <v>489</v>
      </c>
      <c r="H181" s="28" t="s">
        <v>510</v>
      </c>
      <c r="I181" s="26">
        <v>1331455</v>
      </c>
      <c r="J181" s="26">
        <v>106516</v>
      </c>
      <c r="K181" s="26">
        <v>1437971</v>
      </c>
      <c r="L181" s="22">
        <v>45772</v>
      </c>
    </row>
    <row r="182" spans="1:12" hidden="1" x14ac:dyDescent="0.25">
      <c r="A182" s="16" t="s">
        <v>12</v>
      </c>
      <c r="B182" s="29">
        <f t="shared" si="2"/>
        <v>3</v>
      </c>
      <c r="C182" s="31" t="s">
        <v>195</v>
      </c>
      <c r="D182" s="30" t="s">
        <v>24</v>
      </c>
      <c r="E182" s="44">
        <v>45722</v>
      </c>
      <c r="F182" s="28" t="s">
        <v>487</v>
      </c>
      <c r="G182" s="28" t="s">
        <v>489</v>
      </c>
      <c r="H182" s="28" t="s">
        <v>521</v>
      </c>
      <c r="I182" s="26">
        <v>1536990</v>
      </c>
      <c r="J182" s="26">
        <v>122959</v>
      </c>
      <c r="K182" s="26">
        <v>1659949</v>
      </c>
      <c r="L182" s="22">
        <v>45772</v>
      </c>
    </row>
    <row r="183" spans="1:12" hidden="1" x14ac:dyDescent="0.25">
      <c r="A183" s="16" t="s">
        <v>12</v>
      </c>
      <c r="B183" s="29">
        <f t="shared" si="2"/>
        <v>3</v>
      </c>
      <c r="C183" s="31" t="s">
        <v>196</v>
      </c>
      <c r="D183" s="30" t="s">
        <v>24</v>
      </c>
      <c r="E183" s="44">
        <v>45723</v>
      </c>
      <c r="F183" s="28" t="s">
        <v>487</v>
      </c>
      <c r="G183" s="28" t="s">
        <v>489</v>
      </c>
      <c r="H183" s="28" t="s">
        <v>525</v>
      </c>
      <c r="I183" s="26">
        <v>1548825</v>
      </c>
      <c r="J183" s="26">
        <v>123906</v>
      </c>
      <c r="K183" s="26">
        <v>1672731</v>
      </c>
      <c r="L183" s="22">
        <v>45772</v>
      </c>
    </row>
    <row r="184" spans="1:12" hidden="1" x14ac:dyDescent="0.25">
      <c r="A184" s="16" t="s">
        <v>12</v>
      </c>
      <c r="B184" s="29">
        <f t="shared" si="2"/>
        <v>3</v>
      </c>
      <c r="C184" s="31" t="s">
        <v>197</v>
      </c>
      <c r="D184" s="30" t="s">
        <v>24</v>
      </c>
      <c r="E184" s="44">
        <v>45723</v>
      </c>
      <c r="F184" s="28" t="s">
        <v>487</v>
      </c>
      <c r="G184" s="28" t="s">
        <v>489</v>
      </c>
      <c r="H184" s="28" t="s">
        <v>496</v>
      </c>
      <c r="I184" s="26">
        <v>891748</v>
      </c>
      <c r="J184" s="26">
        <v>71340</v>
      </c>
      <c r="K184" s="26">
        <v>963088</v>
      </c>
      <c r="L184" s="22">
        <v>45772</v>
      </c>
    </row>
    <row r="185" spans="1:12" hidden="1" x14ac:dyDescent="0.25">
      <c r="A185" s="16" t="s">
        <v>12</v>
      </c>
      <c r="B185" s="29">
        <f t="shared" si="2"/>
        <v>3</v>
      </c>
      <c r="C185" s="31" t="s">
        <v>198</v>
      </c>
      <c r="D185" s="30" t="s">
        <v>24</v>
      </c>
      <c r="E185" s="44">
        <v>45723</v>
      </c>
      <c r="F185" s="28" t="s">
        <v>487</v>
      </c>
      <c r="G185" s="28" t="s">
        <v>489</v>
      </c>
      <c r="H185" s="28" t="s">
        <v>509</v>
      </c>
      <c r="I185" s="26">
        <v>3355596</v>
      </c>
      <c r="J185" s="26">
        <v>268448</v>
      </c>
      <c r="K185" s="26">
        <v>3624044</v>
      </c>
      <c r="L185" s="22">
        <v>45772</v>
      </c>
    </row>
    <row r="186" spans="1:12" hidden="1" x14ac:dyDescent="0.25">
      <c r="A186" s="16" t="s">
        <v>12</v>
      </c>
      <c r="B186" s="29">
        <f t="shared" si="2"/>
        <v>3</v>
      </c>
      <c r="C186" s="31" t="s">
        <v>199</v>
      </c>
      <c r="D186" s="30" t="s">
        <v>24</v>
      </c>
      <c r="E186" s="44">
        <v>45723</v>
      </c>
      <c r="F186" s="28" t="s">
        <v>487</v>
      </c>
      <c r="G186" s="28" t="s">
        <v>489</v>
      </c>
      <c r="H186" s="28" t="s">
        <v>497</v>
      </c>
      <c r="I186" s="26">
        <v>1093090</v>
      </c>
      <c r="J186" s="26">
        <v>87447</v>
      </c>
      <c r="K186" s="26">
        <v>1180537</v>
      </c>
      <c r="L186" s="22">
        <v>45772</v>
      </c>
    </row>
    <row r="187" spans="1:12" hidden="1" x14ac:dyDescent="0.25">
      <c r="A187" s="16" t="s">
        <v>12</v>
      </c>
      <c r="B187" s="29">
        <f t="shared" si="2"/>
        <v>3</v>
      </c>
      <c r="C187" s="31" t="s">
        <v>200</v>
      </c>
      <c r="D187" s="30" t="s">
        <v>24</v>
      </c>
      <c r="E187" s="44">
        <v>45724</v>
      </c>
      <c r="F187" s="28" t="s">
        <v>487</v>
      </c>
      <c r="G187" s="28" t="s">
        <v>489</v>
      </c>
      <c r="H187" s="28" t="s">
        <v>491</v>
      </c>
      <c r="I187" s="26">
        <v>903675</v>
      </c>
      <c r="J187" s="26">
        <v>72294</v>
      </c>
      <c r="K187" s="26">
        <v>975969</v>
      </c>
      <c r="L187" s="22">
        <v>45772</v>
      </c>
    </row>
    <row r="188" spans="1:12" hidden="1" x14ac:dyDescent="0.25">
      <c r="A188" s="16" t="s">
        <v>12</v>
      </c>
      <c r="B188" s="29">
        <f t="shared" si="2"/>
        <v>3</v>
      </c>
      <c r="C188" s="31" t="s">
        <v>201</v>
      </c>
      <c r="D188" s="30" t="s">
        <v>24</v>
      </c>
      <c r="E188" s="44">
        <v>45724</v>
      </c>
      <c r="F188" s="28" t="s">
        <v>487</v>
      </c>
      <c r="G188" s="28" t="s">
        <v>489</v>
      </c>
      <c r="H188" s="28" t="s">
        <v>522</v>
      </c>
      <c r="I188" s="26">
        <v>2527148</v>
      </c>
      <c r="J188" s="26">
        <v>202172</v>
      </c>
      <c r="K188" s="26">
        <v>2729320</v>
      </c>
      <c r="L188" s="22">
        <v>45772</v>
      </c>
    </row>
    <row r="189" spans="1:12" hidden="1" x14ac:dyDescent="0.25">
      <c r="A189" s="16" t="s">
        <v>12</v>
      </c>
      <c r="B189" s="29">
        <f t="shared" si="2"/>
        <v>3</v>
      </c>
      <c r="C189" s="31" t="s">
        <v>202</v>
      </c>
      <c r="D189" s="30" t="s">
        <v>24</v>
      </c>
      <c r="E189" s="44">
        <v>45724</v>
      </c>
      <c r="F189" s="28" t="s">
        <v>487</v>
      </c>
      <c r="G189" s="28" t="s">
        <v>489</v>
      </c>
      <c r="H189" s="28" t="s">
        <v>540</v>
      </c>
      <c r="I189" s="26">
        <v>1441885</v>
      </c>
      <c r="J189" s="26">
        <v>115351</v>
      </c>
      <c r="K189" s="26">
        <v>1557236</v>
      </c>
      <c r="L189" s="22">
        <v>45772</v>
      </c>
    </row>
    <row r="190" spans="1:12" hidden="1" x14ac:dyDescent="0.25">
      <c r="A190" s="16" t="s">
        <v>12</v>
      </c>
      <c r="B190" s="29">
        <f t="shared" si="2"/>
        <v>3</v>
      </c>
      <c r="C190" s="31" t="s">
        <v>203</v>
      </c>
      <c r="D190" s="30" t="s">
        <v>24</v>
      </c>
      <c r="E190" s="44">
        <v>45726</v>
      </c>
      <c r="F190" s="28" t="s">
        <v>487</v>
      </c>
      <c r="G190" s="28" t="s">
        <v>489</v>
      </c>
      <c r="H190" s="28" t="s">
        <v>494</v>
      </c>
      <c r="I190" s="26">
        <v>2023953</v>
      </c>
      <c r="J190" s="26">
        <v>161916</v>
      </c>
      <c r="K190" s="26">
        <v>2185869</v>
      </c>
      <c r="L190" s="22">
        <v>45772</v>
      </c>
    </row>
    <row r="191" spans="1:12" hidden="1" x14ac:dyDescent="0.25">
      <c r="A191" s="16" t="s">
        <v>12</v>
      </c>
      <c r="B191" s="29">
        <f t="shared" si="2"/>
        <v>3</v>
      </c>
      <c r="C191" s="31" t="s">
        <v>204</v>
      </c>
      <c r="D191" s="30" t="s">
        <v>24</v>
      </c>
      <c r="E191" s="44">
        <v>45726</v>
      </c>
      <c r="F191" s="28" t="s">
        <v>487</v>
      </c>
      <c r="G191" s="28" t="s">
        <v>489</v>
      </c>
      <c r="H191" s="28" t="s">
        <v>512</v>
      </c>
      <c r="I191" s="26">
        <v>1114685</v>
      </c>
      <c r="J191" s="26">
        <v>89175</v>
      </c>
      <c r="K191" s="26">
        <v>1203860</v>
      </c>
      <c r="L191" s="22">
        <v>45772</v>
      </c>
    </row>
    <row r="192" spans="1:12" hidden="1" x14ac:dyDescent="0.25">
      <c r="A192" s="16" t="s">
        <v>12</v>
      </c>
      <c r="B192" s="29">
        <f t="shared" si="2"/>
        <v>3</v>
      </c>
      <c r="C192" s="31" t="s">
        <v>205</v>
      </c>
      <c r="D192" s="30" t="s">
        <v>24</v>
      </c>
      <c r="E192" s="44">
        <v>45726</v>
      </c>
      <c r="F192" s="28" t="s">
        <v>487</v>
      </c>
      <c r="G192" s="28" t="s">
        <v>489</v>
      </c>
      <c r="H192" s="28" t="s">
        <v>503</v>
      </c>
      <c r="I192" s="26">
        <v>1904750</v>
      </c>
      <c r="J192" s="26">
        <v>152380</v>
      </c>
      <c r="K192" s="26">
        <v>2057130</v>
      </c>
      <c r="L192" s="22">
        <v>45772</v>
      </c>
    </row>
    <row r="193" spans="1:12" hidden="1" x14ac:dyDescent="0.25">
      <c r="A193" s="16" t="s">
        <v>12</v>
      </c>
      <c r="B193" s="29">
        <f t="shared" si="2"/>
        <v>3</v>
      </c>
      <c r="C193" s="31" t="s">
        <v>206</v>
      </c>
      <c r="D193" s="30" t="s">
        <v>24</v>
      </c>
      <c r="E193" s="44">
        <v>45726</v>
      </c>
      <c r="F193" s="28" t="s">
        <v>487</v>
      </c>
      <c r="G193" s="28" t="s">
        <v>489</v>
      </c>
      <c r="H193" s="28" t="s">
        <v>506</v>
      </c>
      <c r="I193" s="26">
        <v>1013999</v>
      </c>
      <c r="J193" s="26">
        <v>81120</v>
      </c>
      <c r="K193" s="26">
        <v>1095119</v>
      </c>
      <c r="L193" s="22">
        <v>45772</v>
      </c>
    </row>
    <row r="194" spans="1:12" hidden="1" x14ac:dyDescent="0.25">
      <c r="A194" s="16" t="s">
        <v>12</v>
      </c>
      <c r="B194" s="29">
        <f t="shared" si="2"/>
        <v>3</v>
      </c>
      <c r="C194" s="31" t="s">
        <v>207</v>
      </c>
      <c r="D194" s="30" t="s">
        <v>24</v>
      </c>
      <c r="E194" s="44">
        <v>45726</v>
      </c>
      <c r="F194" s="28" t="s">
        <v>487</v>
      </c>
      <c r="G194" s="28" t="s">
        <v>489</v>
      </c>
      <c r="H194" s="28" t="s">
        <v>499</v>
      </c>
      <c r="I194" s="26">
        <v>665310</v>
      </c>
      <c r="J194" s="26">
        <v>53225</v>
      </c>
      <c r="K194" s="26">
        <v>718535</v>
      </c>
      <c r="L194" s="22">
        <v>45772</v>
      </c>
    </row>
    <row r="195" spans="1:12" hidden="1" x14ac:dyDescent="0.25">
      <c r="A195" s="16" t="s">
        <v>12</v>
      </c>
      <c r="B195" s="29">
        <f t="shared" si="2"/>
        <v>3</v>
      </c>
      <c r="C195" s="31" t="s">
        <v>208</v>
      </c>
      <c r="D195" s="30" t="s">
        <v>24</v>
      </c>
      <c r="E195" s="44">
        <v>45726</v>
      </c>
      <c r="F195" s="28" t="s">
        <v>487</v>
      </c>
      <c r="G195" s="28" t="s">
        <v>489</v>
      </c>
      <c r="H195" s="28" t="s">
        <v>527</v>
      </c>
      <c r="I195" s="26">
        <v>764130</v>
      </c>
      <c r="J195" s="26">
        <v>61130</v>
      </c>
      <c r="K195" s="26">
        <v>825260</v>
      </c>
      <c r="L195" s="22">
        <v>45772</v>
      </c>
    </row>
    <row r="196" spans="1:12" hidden="1" x14ac:dyDescent="0.25">
      <c r="A196" s="16" t="s">
        <v>12</v>
      </c>
      <c r="B196" s="29">
        <f t="shared" ref="B196:B259" si="3">MONTH(E196)</f>
        <v>3</v>
      </c>
      <c r="C196" s="31" t="s">
        <v>209</v>
      </c>
      <c r="D196" s="30" t="s">
        <v>24</v>
      </c>
      <c r="E196" s="44">
        <v>45726</v>
      </c>
      <c r="F196" s="28" t="s">
        <v>487</v>
      </c>
      <c r="G196" s="28" t="s">
        <v>489</v>
      </c>
      <c r="H196" s="28" t="s">
        <v>492</v>
      </c>
      <c r="I196" s="26">
        <v>1602828</v>
      </c>
      <c r="J196" s="26">
        <v>128226</v>
      </c>
      <c r="K196" s="26">
        <v>1731054</v>
      </c>
      <c r="L196" s="22">
        <v>45772</v>
      </c>
    </row>
    <row r="197" spans="1:12" hidden="1" x14ac:dyDescent="0.25">
      <c r="A197" s="16" t="s">
        <v>12</v>
      </c>
      <c r="B197" s="29">
        <f t="shared" si="3"/>
        <v>3</v>
      </c>
      <c r="C197" s="31" t="s">
        <v>210</v>
      </c>
      <c r="D197" s="30" t="s">
        <v>24</v>
      </c>
      <c r="E197" s="44">
        <v>45726</v>
      </c>
      <c r="F197" s="28" t="s">
        <v>487</v>
      </c>
      <c r="G197" s="28" t="s">
        <v>489</v>
      </c>
      <c r="H197" s="28" t="s">
        <v>517</v>
      </c>
      <c r="I197" s="26">
        <v>1002565</v>
      </c>
      <c r="J197" s="26">
        <v>80205</v>
      </c>
      <c r="K197" s="26">
        <v>1082770</v>
      </c>
      <c r="L197" s="22">
        <v>45772</v>
      </c>
    </row>
    <row r="198" spans="1:12" hidden="1" x14ac:dyDescent="0.25">
      <c r="A198" s="16" t="s">
        <v>12</v>
      </c>
      <c r="B198" s="29">
        <f t="shared" si="3"/>
        <v>3</v>
      </c>
      <c r="C198" s="31" t="s">
        <v>211</v>
      </c>
      <c r="D198" s="30" t="s">
        <v>24</v>
      </c>
      <c r="E198" s="44">
        <v>45726</v>
      </c>
      <c r="F198" s="28" t="s">
        <v>487</v>
      </c>
      <c r="G198" s="28" t="s">
        <v>489</v>
      </c>
      <c r="H198" s="28" t="s">
        <v>521</v>
      </c>
      <c r="I198" s="26">
        <v>1206203</v>
      </c>
      <c r="J198" s="26">
        <v>96496</v>
      </c>
      <c r="K198" s="26">
        <v>1302699</v>
      </c>
      <c r="L198" s="22">
        <v>45772</v>
      </c>
    </row>
    <row r="199" spans="1:12" hidden="1" x14ac:dyDescent="0.25">
      <c r="A199" s="16" t="s">
        <v>12</v>
      </c>
      <c r="B199" s="29">
        <f t="shared" si="3"/>
        <v>3</v>
      </c>
      <c r="C199" s="31" t="s">
        <v>212</v>
      </c>
      <c r="D199" s="30" t="s">
        <v>24</v>
      </c>
      <c r="E199" s="44">
        <v>45726</v>
      </c>
      <c r="F199" s="28" t="s">
        <v>487</v>
      </c>
      <c r="G199" s="28" t="s">
        <v>489</v>
      </c>
      <c r="H199" s="28" t="s">
        <v>516</v>
      </c>
      <c r="I199" s="26">
        <v>917123</v>
      </c>
      <c r="J199" s="26">
        <v>73370</v>
      </c>
      <c r="K199" s="26">
        <v>990493</v>
      </c>
      <c r="L199" s="22">
        <v>45772</v>
      </c>
    </row>
    <row r="200" spans="1:12" hidden="1" x14ac:dyDescent="0.25">
      <c r="A200" s="16" t="s">
        <v>12</v>
      </c>
      <c r="B200" s="29">
        <f t="shared" si="3"/>
        <v>3</v>
      </c>
      <c r="C200" s="31" t="s">
        <v>213</v>
      </c>
      <c r="D200" s="30" t="s">
        <v>24</v>
      </c>
      <c r="E200" s="44">
        <v>45727</v>
      </c>
      <c r="F200" s="28" t="s">
        <v>487</v>
      </c>
      <c r="G200" s="28" t="s">
        <v>489</v>
      </c>
      <c r="H200" s="28" t="s">
        <v>541</v>
      </c>
      <c r="I200" s="26">
        <v>1004649</v>
      </c>
      <c r="J200" s="26">
        <v>80372</v>
      </c>
      <c r="K200" s="26">
        <v>1085021</v>
      </c>
      <c r="L200" s="22">
        <v>45772</v>
      </c>
    </row>
    <row r="201" spans="1:12" hidden="1" x14ac:dyDescent="0.25">
      <c r="A201" s="16" t="s">
        <v>12</v>
      </c>
      <c r="B201" s="29">
        <f t="shared" si="3"/>
        <v>3</v>
      </c>
      <c r="C201" s="31" t="s">
        <v>214</v>
      </c>
      <c r="D201" s="30" t="s">
        <v>24</v>
      </c>
      <c r="E201" s="44">
        <v>45730</v>
      </c>
      <c r="F201" s="28" t="s">
        <v>487</v>
      </c>
      <c r="G201" s="28" t="s">
        <v>489</v>
      </c>
      <c r="H201" s="28" t="s">
        <v>537</v>
      </c>
      <c r="I201" s="26">
        <v>1185984</v>
      </c>
      <c r="J201" s="26">
        <v>94879</v>
      </c>
      <c r="K201" s="26">
        <v>1280863</v>
      </c>
      <c r="L201" s="22">
        <v>45772</v>
      </c>
    </row>
    <row r="202" spans="1:12" hidden="1" x14ac:dyDescent="0.25">
      <c r="A202" s="16" t="s">
        <v>12</v>
      </c>
      <c r="B202" s="29">
        <f t="shared" si="3"/>
        <v>3</v>
      </c>
      <c r="C202" s="31" t="s">
        <v>215</v>
      </c>
      <c r="D202" s="30" t="s">
        <v>24</v>
      </c>
      <c r="E202" s="44">
        <v>45730</v>
      </c>
      <c r="F202" s="28" t="s">
        <v>487</v>
      </c>
      <c r="G202" s="28" t="s">
        <v>489</v>
      </c>
      <c r="H202" s="28" t="s">
        <v>501</v>
      </c>
      <c r="I202" s="26">
        <v>1194398</v>
      </c>
      <c r="J202" s="26">
        <v>95552</v>
      </c>
      <c r="K202" s="26">
        <v>1289950</v>
      </c>
      <c r="L202" s="22">
        <v>45772</v>
      </c>
    </row>
    <row r="203" spans="1:12" hidden="1" x14ac:dyDescent="0.25">
      <c r="A203" s="16" t="s">
        <v>12</v>
      </c>
      <c r="B203" s="29">
        <f t="shared" si="3"/>
        <v>3</v>
      </c>
      <c r="C203" s="31" t="s">
        <v>216</v>
      </c>
      <c r="D203" s="30" t="s">
        <v>24</v>
      </c>
      <c r="E203" s="44">
        <v>45730</v>
      </c>
      <c r="F203" s="28" t="s">
        <v>487</v>
      </c>
      <c r="G203" s="28" t="s">
        <v>489</v>
      </c>
      <c r="H203" s="28" t="s">
        <v>495</v>
      </c>
      <c r="I203" s="26">
        <v>1240258</v>
      </c>
      <c r="J203" s="26">
        <v>99221</v>
      </c>
      <c r="K203" s="26">
        <v>1339479</v>
      </c>
      <c r="L203" s="22">
        <v>45772</v>
      </c>
    </row>
    <row r="204" spans="1:12" hidden="1" x14ac:dyDescent="0.25">
      <c r="A204" s="16" t="s">
        <v>12</v>
      </c>
      <c r="B204" s="29">
        <f t="shared" si="3"/>
        <v>3</v>
      </c>
      <c r="C204" s="31" t="s">
        <v>217</v>
      </c>
      <c r="D204" s="30" t="s">
        <v>24</v>
      </c>
      <c r="E204" s="44">
        <v>45730</v>
      </c>
      <c r="F204" s="28" t="s">
        <v>487</v>
      </c>
      <c r="G204" s="28" t="s">
        <v>489</v>
      </c>
      <c r="H204" s="28" t="s">
        <v>510</v>
      </c>
      <c r="I204" s="26">
        <v>2559175</v>
      </c>
      <c r="J204" s="26">
        <v>204734</v>
      </c>
      <c r="K204" s="26">
        <v>2763909</v>
      </c>
      <c r="L204" s="22">
        <v>45772</v>
      </c>
    </row>
    <row r="205" spans="1:12" hidden="1" x14ac:dyDescent="0.25">
      <c r="A205" s="16" t="s">
        <v>12</v>
      </c>
      <c r="B205" s="29">
        <f t="shared" si="3"/>
        <v>3</v>
      </c>
      <c r="C205" s="31" t="s">
        <v>218</v>
      </c>
      <c r="D205" s="30" t="s">
        <v>24</v>
      </c>
      <c r="E205" s="44">
        <v>45730</v>
      </c>
      <c r="F205" s="28" t="s">
        <v>487</v>
      </c>
      <c r="G205" s="28" t="s">
        <v>489</v>
      </c>
      <c r="H205" s="28" t="s">
        <v>529</v>
      </c>
      <c r="I205" s="26">
        <v>697590</v>
      </c>
      <c r="J205" s="26">
        <v>55807</v>
      </c>
      <c r="K205" s="26">
        <v>753397</v>
      </c>
      <c r="L205" s="22">
        <v>45772</v>
      </c>
    </row>
    <row r="206" spans="1:12" hidden="1" x14ac:dyDescent="0.25">
      <c r="A206" s="16" t="s">
        <v>12</v>
      </c>
      <c r="B206" s="29">
        <f t="shared" si="3"/>
        <v>3</v>
      </c>
      <c r="C206" s="31" t="s">
        <v>219</v>
      </c>
      <c r="D206" s="30" t="s">
        <v>24</v>
      </c>
      <c r="E206" s="44">
        <v>45731</v>
      </c>
      <c r="F206" s="28" t="s">
        <v>487</v>
      </c>
      <c r="G206" s="28" t="s">
        <v>489</v>
      </c>
      <c r="H206" s="28" t="s">
        <v>507</v>
      </c>
      <c r="I206" s="26">
        <v>1533216</v>
      </c>
      <c r="J206" s="26">
        <v>122657</v>
      </c>
      <c r="K206" s="26">
        <v>1655873</v>
      </c>
      <c r="L206" s="22">
        <v>45772</v>
      </c>
    </row>
    <row r="207" spans="1:12" ht="25.5" hidden="1" x14ac:dyDescent="0.25">
      <c r="A207" s="16" t="s">
        <v>12</v>
      </c>
      <c r="B207" s="29">
        <f t="shared" si="3"/>
        <v>3</v>
      </c>
      <c r="C207" s="31" t="s">
        <v>220</v>
      </c>
      <c r="D207" s="30" t="s">
        <v>24</v>
      </c>
      <c r="E207" s="44">
        <v>45733</v>
      </c>
      <c r="F207" s="28" t="s">
        <v>487</v>
      </c>
      <c r="G207" s="28" t="s">
        <v>489</v>
      </c>
      <c r="H207" s="28" t="s">
        <v>498</v>
      </c>
      <c r="I207" s="26">
        <v>2092770</v>
      </c>
      <c r="J207" s="26">
        <v>167422</v>
      </c>
      <c r="K207" s="26">
        <v>2260192</v>
      </c>
      <c r="L207" s="22">
        <v>45772</v>
      </c>
    </row>
    <row r="208" spans="1:12" hidden="1" x14ac:dyDescent="0.25">
      <c r="A208" s="16" t="s">
        <v>12</v>
      </c>
      <c r="B208" s="29">
        <f t="shared" si="3"/>
        <v>3</v>
      </c>
      <c r="C208" s="31" t="s">
        <v>221</v>
      </c>
      <c r="D208" s="30" t="s">
        <v>24</v>
      </c>
      <c r="E208" s="44">
        <v>45733</v>
      </c>
      <c r="F208" s="28" t="s">
        <v>487</v>
      </c>
      <c r="G208" s="28" t="s">
        <v>489</v>
      </c>
      <c r="H208" s="28" t="s">
        <v>534</v>
      </c>
      <c r="I208" s="26">
        <v>697590</v>
      </c>
      <c r="J208" s="26">
        <v>55807</v>
      </c>
      <c r="K208" s="26">
        <v>753397</v>
      </c>
      <c r="L208" s="22">
        <v>45772</v>
      </c>
    </row>
    <row r="209" spans="1:12" hidden="1" x14ac:dyDescent="0.25">
      <c r="A209" s="16" t="s">
        <v>12</v>
      </c>
      <c r="B209" s="29">
        <f t="shared" si="3"/>
        <v>3</v>
      </c>
      <c r="C209" s="31" t="s">
        <v>222</v>
      </c>
      <c r="D209" s="30" t="s">
        <v>24</v>
      </c>
      <c r="E209" s="44">
        <v>45733</v>
      </c>
      <c r="F209" s="28" t="s">
        <v>487</v>
      </c>
      <c r="G209" s="28" t="s">
        <v>489</v>
      </c>
      <c r="H209" s="28" t="s">
        <v>515</v>
      </c>
      <c r="I209" s="26">
        <v>831370</v>
      </c>
      <c r="J209" s="26">
        <v>66510</v>
      </c>
      <c r="K209" s="26">
        <v>897880</v>
      </c>
      <c r="L209" s="22">
        <v>45772</v>
      </c>
    </row>
    <row r="210" spans="1:12" hidden="1" x14ac:dyDescent="0.25">
      <c r="A210" s="16" t="s">
        <v>12</v>
      </c>
      <c r="B210" s="29">
        <f t="shared" si="3"/>
        <v>3</v>
      </c>
      <c r="C210" s="31" t="s">
        <v>223</v>
      </c>
      <c r="D210" s="30" t="s">
        <v>24</v>
      </c>
      <c r="E210" s="44">
        <v>45733</v>
      </c>
      <c r="F210" s="28" t="s">
        <v>487</v>
      </c>
      <c r="G210" s="28" t="s">
        <v>489</v>
      </c>
      <c r="H210" s="28" t="s">
        <v>505</v>
      </c>
      <c r="I210" s="26">
        <v>1304097</v>
      </c>
      <c r="J210" s="26">
        <v>104328</v>
      </c>
      <c r="K210" s="26">
        <v>1408425</v>
      </c>
      <c r="L210" s="22">
        <v>45772</v>
      </c>
    </row>
    <row r="211" spans="1:12" hidden="1" x14ac:dyDescent="0.25">
      <c r="A211" s="16" t="s">
        <v>12</v>
      </c>
      <c r="B211" s="29">
        <f t="shared" si="3"/>
        <v>3</v>
      </c>
      <c r="C211" s="31" t="s">
        <v>224</v>
      </c>
      <c r="D211" s="30" t="s">
        <v>24</v>
      </c>
      <c r="E211" s="44">
        <v>45733</v>
      </c>
      <c r="F211" s="28" t="s">
        <v>487</v>
      </c>
      <c r="G211" s="28" t="s">
        <v>489</v>
      </c>
      <c r="H211" s="28" t="s">
        <v>508</v>
      </c>
      <c r="I211" s="26">
        <v>1106884</v>
      </c>
      <c r="J211" s="26">
        <v>88551</v>
      </c>
      <c r="K211" s="26">
        <v>1195435</v>
      </c>
      <c r="L211" s="22">
        <v>45772</v>
      </c>
    </row>
    <row r="212" spans="1:12" hidden="1" x14ac:dyDescent="0.25">
      <c r="A212" s="16" t="s">
        <v>12</v>
      </c>
      <c r="B212" s="29">
        <f t="shared" si="3"/>
        <v>3</v>
      </c>
      <c r="C212" s="31" t="s">
        <v>225</v>
      </c>
      <c r="D212" s="30" t="s">
        <v>24</v>
      </c>
      <c r="E212" s="44">
        <v>45734</v>
      </c>
      <c r="F212" s="28" t="s">
        <v>487</v>
      </c>
      <c r="G212" s="28" t="s">
        <v>489</v>
      </c>
      <c r="H212" s="28" t="s">
        <v>503</v>
      </c>
      <c r="I212" s="26">
        <v>1054880</v>
      </c>
      <c r="J212" s="26">
        <v>84390</v>
      </c>
      <c r="K212" s="26">
        <v>1139270</v>
      </c>
      <c r="L212" s="22">
        <v>45772</v>
      </c>
    </row>
    <row r="213" spans="1:12" hidden="1" x14ac:dyDescent="0.25">
      <c r="A213" s="16" t="s">
        <v>12</v>
      </c>
      <c r="B213" s="29">
        <f t="shared" si="3"/>
        <v>3</v>
      </c>
      <c r="C213" s="31" t="s">
        <v>226</v>
      </c>
      <c r="D213" s="30" t="s">
        <v>24</v>
      </c>
      <c r="E213" s="44">
        <v>45734</v>
      </c>
      <c r="F213" s="28" t="s">
        <v>487</v>
      </c>
      <c r="G213" s="28" t="s">
        <v>489</v>
      </c>
      <c r="H213" s="28" t="s">
        <v>511</v>
      </c>
      <c r="I213" s="26">
        <v>1114685</v>
      </c>
      <c r="J213" s="26">
        <v>89175</v>
      </c>
      <c r="K213" s="26">
        <v>1203860</v>
      </c>
      <c r="L213" s="22">
        <v>45772</v>
      </c>
    </row>
    <row r="214" spans="1:12" hidden="1" x14ac:dyDescent="0.25">
      <c r="A214" s="16" t="s">
        <v>12</v>
      </c>
      <c r="B214" s="29">
        <f t="shared" si="3"/>
        <v>3</v>
      </c>
      <c r="C214" s="31" t="s">
        <v>227</v>
      </c>
      <c r="D214" s="30" t="s">
        <v>24</v>
      </c>
      <c r="E214" s="44">
        <v>45734</v>
      </c>
      <c r="F214" s="28" t="s">
        <v>487</v>
      </c>
      <c r="G214" s="28" t="s">
        <v>489</v>
      </c>
      <c r="H214" s="28" t="s">
        <v>513</v>
      </c>
      <c r="I214" s="26">
        <v>1606848</v>
      </c>
      <c r="J214" s="26">
        <v>128548</v>
      </c>
      <c r="K214" s="26">
        <v>1735396</v>
      </c>
      <c r="L214" s="22">
        <v>45772</v>
      </c>
    </row>
    <row r="215" spans="1:12" hidden="1" x14ac:dyDescent="0.25">
      <c r="A215" s="16" t="s">
        <v>12</v>
      </c>
      <c r="B215" s="29">
        <f t="shared" si="3"/>
        <v>3</v>
      </c>
      <c r="C215" s="31" t="s">
        <v>228</v>
      </c>
      <c r="D215" s="30" t="s">
        <v>24</v>
      </c>
      <c r="E215" s="44">
        <v>45735</v>
      </c>
      <c r="F215" s="28" t="s">
        <v>487</v>
      </c>
      <c r="G215" s="28" t="s">
        <v>489</v>
      </c>
      <c r="H215" s="28" t="s">
        <v>536</v>
      </c>
      <c r="I215" s="26">
        <v>843870</v>
      </c>
      <c r="J215" s="26">
        <v>67510</v>
      </c>
      <c r="K215" s="26">
        <v>911380</v>
      </c>
      <c r="L215" s="22">
        <v>45772</v>
      </c>
    </row>
    <row r="216" spans="1:12" hidden="1" x14ac:dyDescent="0.25">
      <c r="A216" s="16" t="s">
        <v>12</v>
      </c>
      <c r="B216" s="29">
        <f t="shared" si="3"/>
        <v>3</v>
      </c>
      <c r="C216" s="31" t="s">
        <v>229</v>
      </c>
      <c r="D216" s="30" t="s">
        <v>24</v>
      </c>
      <c r="E216" s="44">
        <v>45735</v>
      </c>
      <c r="F216" s="28" t="s">
        <v>487</v>
      </c>
      <c r="G216" s="28" t="s">
        <v>489</v>
      </c>
      <c r="H216" s="28" t="s">
        <v>531</v>
      </c>
      <c r="I216" s="26">
        <v>1619959</v>
      </c>
      <c r="J216" s="26">
        <v>129597</v>
      </c>
      <c r="K216" s="26">
        <v>1749556</v>
      </c>
      <c r="L216" s="22">
        <v>45772</v>
      </c>
    </row>
    <row r="217" spans="1:12" hidden="1" x14ac:dyDescent="0.25">
      <c r="A217" s="16" t="s">
        <v>12</v>
      </c>
      <c r="B217" s="29">
        <f t="shared" si="3"/>
        <v>3</v>
      </c>
      <c r="C217" s="31" t="s">
        <v>230</v>
      </c>
      <c r="D217" s="30" t="s">
        <v>24</v>
      </c>
      <c r="E217" s="44">
        <v>45735</v>
      </c>
      <c r="F217" s="28" t="s">
        <v>487</v>
      </c>
      <c r="G217" s="28" t="s">
        <v>489</v>
      </c>
      <c r="H217" s="28" t="s">
        <v>509</v>
      </c>
      <c r="I217" s="26">
        <v>1391090</v>
      </c>
      <c r="J217" s="26">
        <v>111287</v>
      </c>
      <c r="K217" s="26">
        <v>1502377</v>
      </c>
      <c r="L217" s="22">
        <v>45772</v>
      </c>
    </row>
    <row r="218" spans="1:12" ht="25.5" hidden="1" x14ac:dyDescent="0.25">
      <c r="A218" s="16" t="s">
        <v>12</v>
      </c>
      <c r="B218" s="29">
        <f t="shared" si="3"/>
        <v>3</v>
      </c>
      <c r="C218" s="31" t="s">
        <v>231</v>
      </c>
      <c r="D218" s="30" t="s">
        <v>24</v>
      </c>
      <c r="E218" s="44">
        <v>45735</v>
      </c>
      <c r="F218" s="28" t="s">
        <v>487</v>
      </c>
      <c r="G218" s="28" t="s">
        <v>489</v>
      </c>
      <c r="H218" s="28" t="s">
        <v>500</v>
      </c>
      <c r="I218" s="26">
        <v>786031</v>
      </c>
      <c r="J218" s="26">
        <v>62882</v>
      </c>
      <c r="K218" s="26">
        <v>848913</v>
      </c>
      <c r="L218" s="22">
        <v>45772</v>
      </c>
    </row>
    <row r="219" spans="1:12" hidden="1" x14ac:dyDescent="0.25">
      <c r="A219" s="16" t="s">
        <v>12</v>
      </c>
      <c r="B219" s="29">
        <f t="shared" si="3"/>
        <v>3</v>
      </c>
      <c r="C219" s="31" t="s">
        <v>232</v>
      </c>
      <c r="D219" s="30" t="s">
        <v>24</v>
      </c>
      <c r="E219" s="44">
        <v>45735</v>
      </c>
      <c r="F219" s="28" t="s">
        <v>487</v>
      </c>
      <c r="G219" s="28" t="s">
        <v>489</v>
      </c>
      <c r="H219" s="28" t="s">
        <v>502</v>
      </c>
      <c r="I219" s="26">
        <v>1350591</v>
      </c>
      <c r="J219" s="26">
        <v>108047</v>
      </c>
      <c r="K219" s="26">
        <v>1458638</v>
      </c>
      <c r="L219" s="22">
        <v>45772</v>
      </c>
    </row>
    <row r="220" spans="1:12" ht="25.5" hidden="1" x14ac:dyDescent="0.25">
      <c r="A220" s="16" t="s">
        <v>12</v>
      </c>
      <c r="B220" s="29">
        <f t="shared" si="3"/>
        <v>3</v>
      </c>
      <c r="C220" s="31" t="s">
        <v>233</v>
      </c>
      <c r="D220" s="30" t="s">
        <v>24</v>
      </c>
      <c r="E220" s="44">
        <v>45736</v>
      </c>
      <c r="F220" s="28" t="s">
        <v>487</v>
      </c>
      <c r="G220" s="28" t="s">
        <v>489</v>
      </c>
      <c r="H220" s="28" t="s">
        <v>498</v>
      </c>
      <c r="I220" s="26">
        <v>2092770</v>
      </c>
      <c r="J220" s="26">
        <v>167422</v>
      </c>
      <c r="K220" s="26">
        <v>2260192</v>
      </c>
      <c r="L220" s="22">
        <v>45772</v>
      </c>
    </row>
    <row r="221" spans="1:12" hidden="1" x14ac:dyDescent="0.25">
      <c r="A221" s="16" t="s">
        <v>12</v>
      </c>
      <c r="B221" s="29">
        <f t="shared" si="3"/>
        <v>3</v>
      </c>
      <c r="C221" s="31" t="s">
        <v>234</v>
      </c>
      <c r="D221" s="30" t="s">
        <v>24</v>
      </c>
      <c r="E221" s="44">
        <v>45736</v>
      </c>
      <c r="F221" s="28" t="s">
        <v>487</v>
      </c>
      <c r="G221" s="28" t="s">
        <v>489</v>
      </c>
      <c r="H221" s="28" t="s">
        <v>540</v>
      </c>
      <c r="I221" s="26">
        <v>1441885</v>
      </c>
      <c r="J221" s="26">
        <v>115351</v>
      </c>
      <c r="K221" s="26">
        <v>1557236</v>
      </c>
      <c r="L221" s="22">
        <v>45772</v>
      </c>
    </row>
    <row r="222" spans="1:12" hidden="1" x14ac:dyDescent="0.25">
      <c r="A222" s="16" t="s">
        <v>12</v>
      </c>
      <c r="B222" s="29">
        <f t="shared" si="3"/>
        <v>3</v>
      </c>
      <c r="C222" s="31" t="s">
        <v>235</v>
      </c>
      <c r="D222" s="30" t="s">
        <v>24</v>
      </c>
      <c r="E222" s="44">
        <v>45736</v>
      </c>
      <c r="F222" s="28" t="s">
        <v>487</v>
      </c>
      <c r="G222" s="28" t="s">
        <v>489</v>
      </c>
      <c r="H222" s="28" t="s">
        <v>532</v>
      </c>
      <c r="I222" s="26">
        <v>697590</v>
      </c>
      <c r="J222" s="26">
        <v>55807</v>
      </c>
      <c r="K222" s="26">
        <v>753397</v>
      </c>
      <c r="L222" s="22">
        <v>45772</v>
      </c>
    </row>
    <row r="223" spans="1:12" hidden="1" x14ac:dyDescent="0.25">
      <c r="A223" s="16" t="s">
        <v>12</v>
      </c>
      <c r="B223" s="29">
        <f t="shared" si="3"/>
        <v>3</v>
      </c>
      <c r="C223" s="31" t="s">
        <v>236</v>
      </c>
      <c r="D223" s="30" t="s">
        <v>24</v>
      </c>
      <c r="E223" s="44">
        <v>45740</v>
      </c>
      <c r="F223" s="28" t="s">
        <v>487</v>
      </c>
      <c r="G223" s="28" t="s">
        <v>489</v>
      </c>
      <c r="H223" s="28" t="s">
        <v>497</v>
      </c>
      <c r="I223" s="26">
        <v>1305137</v>
      </c>
      <c r="J223" s="26">
        <v>104411</v>
      </c>
      <c r="K223" s="26">
        <v>1409548</v>
      </c>
      <c r="L223" s="22">
        <v>45772</v>
      </c>
    </row>
    <row r="224" spans="1:12" hidden="1" x14ac:dyDescent="0.25">
      <c r="A224" s="16" t="s">
        <v>12</v>
      </c>
      <c r="B224" s="29">
        <f t="shared" si="3"/>
        <v>3</v>
      </c>
      <c r="C224" s="31" t="s">
        <v>237</v>
      </c>
      <c r="D224" s="30" t="s">
        <v>24</v>
      </c>
      <c r="E224" s="44">
        <v>45740</v>
      </c>
      <c r="F224" s="28" t="s">
        <v>487</v>
      </c>
      <c r="G224" s="28" t="s">
        <v>489</v>
      </c>
      <c r="H224" s="28" t="s">
        <v>492</v>
      </c>
      <c r="I224" s="26">
        <v>1085010</v>
      </c>
      <c r="J224" s="26">
        <v>86801</v>
      </c>
      <c r="K224" s="26">
        <v>1171811</v>
      </c>
      <c r="L224" s="22">
        <v>45772</v>
      </c>
    </row>
    <row r="225" spans="1:12" hidden="1" x14ac:dyDescent="0.25">
      <c r="A225" s="16" t="s">
        <v>12</v>
      </c>
      <c r="B225" s="29">
        <f t="shared" si="3"/>
        <v>3</v>
      </c>
      <c r="C225" s="31" t="s">
        <v>238</v>
      </c>
      <c r="D225" s="30" t="s">
        <v>24</v>
      </c>
      <c r="E225" s="44">
        <v>45740</v>
      </c>
      <c r="F225" s="28" t="s">
        <v>487</v>
      </c>
      <c r="G225" s="28" t="s">
        <v>489</v>
      </c>
      <c r="H225" s="28" t="s">
        <v>503</v>
      </c>
      <c r="I225" s="26">
        <v>1463480</v>
      </c>
      <c r="J225" s="26">
        <v>117078</v>
      </c>
      <c r="K225" s="26">
        <v>1580558</v>
      </c>
      <c r="L225" s="22">
        <v>45772</v>
      </c>
    </row>
    <row r="226" spans="1:12" hidden="1" x14ac:dyDescent="0.25">
      <c r="A226" s="16" t="s">
        <v>12</v>
      </c>
      <c r="B226" s="29">
        <f t="shared" si="3"/>
        <v>3</v>
      </c>
      <c r="C226" s="31" t="s">
        <v>239</v>
      </c>
      <c r="D226" s="30" t="s">
        <v>24</v>
      </c>
      <c r="E226" s="44">
        <v>45740</v>
      </c>
      <c r="F226" s="28" t="s">
        <v>487</v>
      </c>
      <c r="G226" s="28" t="s">
        <v>489</v>
      </c>
      <c r="H226" s="28" t="s">
        <v>525</v>
      </c>
      <c r="I226" s="26">
        <v>1925310</v>
      </c>
      <c r="J226" s="26">
        <v>154025</v>
      </c>
      <c r="K226" s="26">
        <v>2079335</v>
      </c>
      <c r="L226" s="22">
        <v>45772</v>
      </c>
    </row>
    <row r="227" spans="1:12" hidden="1" x14ac:dyDescent="0.25">
      <c r="A227" s="16" t="s">
        <v>12</v>
      </c>
      <c r="B227" s="29">
        <f t="shared" si="3"/>
        <v>3</v>
      </c>
      <c r="C227" s="31" t="s">
        <v>240</v>
      </c>
      <c r="D227" s="30" t="s">
        <v>24</v>
      </c>
      <c r="E227" s="44">
        <v>45740</v>
      </c>
      <c r="F227" s="28" t="s">
        <v>487</v>
      </c>
      <c r="G227" s="28" t="s">
        <v>489</v>
      </c>
      <c r="H227" s="28" t="s">
        <v>499</v>
      </c>
      <c r="I227" s="26">
        <v>856740</v>
      </c>
      <c r="J227" s="26">
        <v>68539</v>
      </c>
      <c r="K227" s="26">
        <v>925279</v>
      </c>
      <c r="L227" s="22">
        <v>45772</v>
      </c>
    </row>
    <row r="228" spans="1:12" hidden="1" x14ac:dyDescent="0.25">
      <c r="A228" s="16" t="s">
        <v>12</v>
      </c>
      <c r="B228" s="29">
        <f t="shared" si="3"/>
        <v>3</v>
      </c>
      <c r="C228" s="31" t="s">
        <v>241</v>
      </c>
      <c r="D228" s="30" t="s">
        <v>24</v>
      </c>
      <c r="E228" s="44">
        <v>45741</v>
      </c>
      <c r="F228" s="28" t="s">
        <v>487</v>
      </c>
      <c r="G228" s="28" t="s">
        <v>489</v>
      </c>
      <c r="H228" s="28" t="s">
        <v>505</v>
      </c>
      <c r="I228" s="26">
        <v>1088372</v>
      </c>
      <c r="J228" s="26">
        <v>87070</v>
      </c>
      <c r="K228" s="26">
        <v>1175442</v>
      </c>
      <c r="L228" s="22">
        <v>45772</v>
      </c>
    </row>
    <row r="229" spans="1:12" hidden="1" x14ac:dyDescent="0.25">
      <c r="A229" s="16" t="s">
        <v>12</v>
      </c>
      <c r="B229" s="29">
        <f t="shared" si="3"/>
        <v>3</v>
      </c>
      <c r="C229" s="31" t="s">
        <v>242</v>
      </c>
      <c r="D229" s="30" t="s">
        <v>24</v>
      </c>
      <c r="E229" s="44">
        <v>45741</v>
      </c>
      <c r="F229" s="28" t="s">
        <v>487</v>
      </c>
      <c r="G229" s="28" t="s">
        <v>489</v>
      </c>
      <c r="H229" s="28" t="s">
        <v>495</v>
      </c>
      <c r="I229" s="26">
        <v>823031</v>
      </c>
      <c r="J229" s="26">
        <v>65842</v>
      </c>
      <c r="K229" s="26">
        <v>888873</v>
      </c>
      <c r="L229" s="22">
        <v>45772</v>
      </c>
    </row>
    <row r="230" spans="1:12" hidden="1" x14ac:dyDescent="0.25">
      <c r="A230" s="16" t="s">
        <v>12</v>
      </c>
      <c r="B230" s="29">
        <f t="shared" si="3"/>
        <v>3</v>
      </c>
      <c r="C230" s="31" t="s">
        <v>243</v>
      </c>
      <c r="D230" s="30" t="s">
        <v>24</v>
      </c>
      <c r="E230" s="44">
        <v>45741</v>
      </c>
      <c r="F230" s="28" t="s">
        <v>487</v>
      </c>
      <c r="G230" s="28" t="s">
        <v>489</v>
      </c>
      <c r="H230" s="28" t="s">
        <v>491</v>
      </c>
      <c r="I230" s="26">
        <v>1106382</v>
      </c>
      <c r="J230" s="26">
        <v>88511</v>
      </c>
      <c r="K230" s="26">
        <v>1194893</v>
      </c>
      <c r="L230" s="22">
        <v>45772</v>
      </c>
    </row>
    <row r="231" spans="1:12" hidden="1" x14ac:dyDescent="0.25">
      <c r="A231" s="16" t="s">
        <v>12</v>
      </c>
      <c r="B231" s="29">
        <f t="shared" si="3"/>
        <v>3</v>
      </c>
      <c r="C231" s="31" t="s">
        <v>244</v>
      </c>
      <c r="D231" s="30" t="s">
        <v>24</v>
      </c>
      <c r="E231" s="44">
        <v>45741</v>
      </c>
      <c r="F231" s="28" t="s">
        <v>487</v>
      </c>
      <c r="G231" s="28" t="s">
        <v>489</v>
      </c>
      <c r="H231" s="28" t="s">
        <v>526</v>
      </c>
      <c r="I231" s="26">
        <v>986889</v>
      </c>
      <c r="J231" s="26">
        <v>78951</v>
      </c>
      <c r="K231" s="26">
        <v>1065840</v>
      </c>
      <c r="L231" s="22">
        <v>45772</v>
      </c>
    </row>
    <row r="232" spans="1:12" hidden="1" x14ac:dyDescent="0.25">
      <c r="A232" s="16" t="s">
        <v>12</v>
      </c>
      <c r="B232" s="29">
        <f t="shared" si="3"/>
        <v>3</v>
      </c>
      <c r="C232" s="31" t="s">
        <v>245</v>
      </c>
      <c r="D232" s="30" t="s">
        <v>24</v>
      </c>
      <c r="E232" s="44">
        <v>45741</v>
      </c>
      <c r="F232" s="28" t="s">
        <v>487</v>
      </c>
      <c r="G232" s="28" t="s">
        <v>489</v>
      </c>
      <c r="H232" s="28" t="s">
        <v>522</v>
      </c>
      <c r="I232" s="26">
        <v>1427120</v>
      </c>
      <c r="J232" s="26">
        <v>114170</v>
      </c>
      <c r="K232" s="26">
        <v>1541290</v>
      </c>
      <c r="L232" s="22">
        <v>45772</v>
      </c>
    </row>
    <row r="233" spans="1:12" hidden="1" x14ac:dyDescent="0.25">
      <c r="A233" s="16" t="s">
        <v>12</v>
      </c>
      <c r="B233" s="29">
        <f t="shared" si="3"/>
        <v>3</v>
      </c>
      <c r="C233" s="31" t="s">
        <v>246</v>
      </c>
      <c r="D233" s="30" t="s">
        <v>24</v>
      </c>
      <c r="E233" s="44">
        <v>45741</v>
      </c>
      <c r="F233" s="28" t="s">
        <v>487</v>
      </c>
      <c r="G233" s="28" t="s">
        <v>489</v>
      </c>
      <c r="H233" s="28" t="s">
        <v>496</v>
      </c>
      <c r="I233" s="26">
        <v>788806</v>
      </c>
      <c r="J233" s="26">
        <v>63104</v>
      </c>
      <c r="K233" s="26">
        <v>851910</v>
      </c>
      <c r="L233" s="22">
        <v>45772</v>
      </c>
    </row>
    <row r="234" spans="1:12" x14ac:dyDescent="0.25">
      <c r="A234" s="16" t="s">
        <v>15</v>
      </c>
      <c r="B234" s="29">
        <f t="shared" si="3"/>
        <v>3</v>
      </c>
      <c r="C234" s="31" t="s">
        <v>557</v>
      </c>
      <c r="D234" s="30"/>
      <c r="E234" s="44">
        <v>45741</v>
      </c>
      <c r="F234" s="28" t="s">
        <v>487</v>
      </c>
      <c r="G234" s="28" t="s">
        <v>489</v>
      </c>
      <c r="H234" s="28" t="s">
        <v>546</v>
      </c>
      <c r="I234" s="26"/>
      <c r="J234" s="26"/>
      <c r="K234" s="26">
        <v>-74034012</v>
      </c>
      <c r="L234" s="22"/>
    </row>
    <row r="235" spans="1:12" hidden="1" x14ac:dyDescent="0.25">
      <c r="A235" s="16" t="s">
        <v>12</v>
      </c>
      <c r="B235" s="29">
        <f t="shared" si="3"/>
        <v>3</v>
      </c>
      <c r="C235" s="31" t="s">
        <v>247</v>
      </c>
      <c r="D235" s="30" t="s">
        <v>24</v>
      </c>
      <c r="E235" s="44">
        <v>45742</v>
      </c>
      <c r="F235" s="28" t="s">
        <v>487</v>
      </c>
      <c r="G235" s="28" t="s">
        <v>489</v>
      </c>
      <c r="H235" s="28" t="s">
        <v>539</v>
      </c>
      <c r="I235" s="26">
        <v>876320</v>
      </c>
      <c r="J235" s="26">
        <v>70106</v>
      </c>
      <c r="K235" s="26">
        <v>946426</v>
      </c>
      <c r="L235" s="22">
        <v>45772</v>
      </c>
    </row>
    <row r="236" spans="1:12" hidden="1" x14ac:dyDescent="0.25">
      <c r="A236" s="16" t="s">
        <v>12</v>
      </c>
      <c r="B236" s="29">
        <f t="shared" si="3"/>
        <v>3</v>
      </c>
      <c r="C236" s="31" t="s">
        <v>248</v>
      </c>
      <c r="D236" s="30" t="s">
        <v>24</v>
      </c>
      <c r="E236" s="44">
        <v>45742</v>
      </c>
      <c r="F236" s="28" t="s">
        <v>487</v>
      </c>
      <c r="G236" s="28" t="s">
        <v>489</v>
      </c>
      <c r="H236" s="28" t="s">
        <v>529</v>
      </c>
      <c r="I236" s="26">
        <v>527525</v>
      </c>
      <c r="J236" s="26">
        <v>42202</v>
      </c>
      <c r="K236" s="26">
        <v>569727</v>
      </c>
      <c r="L236" s="22">
        <v>45772</v>
      </c>
    </row>
    <row r="237" spans="1:12" hidden="1" x14ac:dyDescent="0.25">
      <c r="A237" s="16" t="s">
        <v>12</v>
      </c>
      <c r="B237" s="29">
        <f t="shared" si="3"/>
        <v>3</v>
      </c>
      <c r="C237" s="31" t="s">
        <v>249</v>
      </c>
      <c r="D237" s="30" t="s">
        <v>24</v>
      </c>
      <c r="E237" s="44">
        <v>45742</v>
      </c>
      <c r="F237" s="28" t="s">
        <v>487</v>
      </c>
      <c r="G237" s="28" t="s">
        <v>489</v>
      </c>
      <c r="H237" s="28" t="s">
        <v>510</v>
      </c>
      <c r="I237" s="26">
        <v>1998328</v>
      </c>
      <c r="J237" s="26">
        <v>159866</v>
      </c>
      <c r="K237" s="26">
        <v>2158194</v>
      </c>
      <c r="L237" s="22">
        <v>45772</v>
      </c>
    </row>
    <row r="238" spans="1:12" hidden="1" x14ac:dyDescent="0.25">
      <c r="A238" s="16" t="s">
        <v>12</v>
      </c>
      <c r="B238" s="29">
        <f t="shared" si="3"/>
        <v>3</v>
      </c>
      <c r="C238" s="31" t="s">
        <v>250</v>
      </c>
      <c r="D238" s="30" t="s">
        <v>24</v>
      </c>
      <c r="E238" s="44">
        <v>45742</v>
      </c>
      <c r="F238" s="28" t="s">
        <v>487</v>
      </c>
      <c r="G238" s="28" t="s">
        <v>489</v>
      </c>
      <c r="H238" s="28" t="s">
        <v>521</v>
      </c>
      <c r="I238" s="26">
        <v>697590</v>
      </c>
      <c r="J238" s="26">
        <v>55807</v>
      </c>
      <c r="K238" s="26">
        <v>753397</v>
      </c>
      <c r="L238" s="22">
        <v>45772</v>
      </c>
    </row>
    <row r="239" spans="1:12" hidden="1" x14ac:dyDescent="0.25">
      <c r="A239" s="16" t="s">
        <v>12</v>
      </c>
      <c r="B239" s="29">
        <f t="shared" si="3"/>
        <v>3</v>
      </c>
      <c r="C239" s="31" t="s">
        <v>251</v>
      </c>
      <c r="D239" s="30" t="s">
        <v>24</v>
      </c>
      <c r="E239" s="44">
        <v>45742</v>
      </c>
      <c r="F239" s="28" t="s">
        <v>487</v>
      </c>
      <c r="G239" s="28" t="s">
        <v>489</v>
      </c>
      <c r="H239" s="28" t="s">
        <v>511</v>
      </c>
      <c r="I239" s="26">
        <v>2210380</v>
      </c>
      <c r="J239" s="26">
        <v>176830</v>
      </c>
      <c r="K239" s="26">
        <v>2387210</v>
      </c>
      <c r="L239" s="22">
        <v>45772</v>
      </c>
    </row>
    <row r="240" spans="1:12" hidden="1" x14ac:dyDescent="0.25">
      <c r="A240" s="16" t="s">
        <v>12</v>
      </c>
      <c r="B240" s="29">
        <f t="shared" si="3"/>
        <v>3</v>
      </c>
      <c r="C240" s="31" t="s">
        <v>252</v>
      </c>
      <c r="D240" s="30" t="s">
        <v>24</v>
      </c>
      <c r="E240" s="44">
        <v>45742</v>
      </c>
      <c r="F240" s="28" t="s">
        <v>487</v>
      </c>
      <c r="G240" s="28" t="s">
        <v>489</v>
      </c>
      <c r="H240" s="28" t="s">
        <v>535</v>
      </c>
      <c r="I240" s="26">
        <v>1972015</v>
      </c>
      <c r="J240" s="26">
        <v>157761</v>
      </c>
      <c r="K240" s="26">
        <v>2129776</v>
      </c>
      <c r="L240" s="22">
        <v>45772</v>
      </c>
    </row>
    <row r="241" spans="1:12" hidden="1" x14ac:dyDescent="0.25">
      <c r="A241" s="16" t="s">
        <v>12</v>
      </c>
      <c r="B241" s="29">
        <f t="shared" si="3"/>
        <v>3</v>
      </c>
      <c r="C241" s="31" t="s">
        <v>253</v>
      </c>
      <c r="D241" s="30" t="s">
        <v>24</v>
      </c>
      <c r="E241" s="44">
        <v>45742</v>
      </c>
      <c r="F241" s="28" t="s">
        <v>487</v>
      </c>
      <c r="G241" s="28" t="s">
        <v>489</v>
      </c>
      <c r="H241" s="28" t="s">
        <v>537</v>
      </c>
      <c r="I241" s="26">
        <v>1194398</v>
      </c>
      <c r="J241" s="26">
        <v>95552</v>
      </c>
      <c r="K241" s="26">
        <v>1289950</v>
      </c>
      <c r="L241" s="22">
        <v>45772</v>
      </c>
    </row>
    <row r="242" spans="1:12" hidden="1" x14ac:dyDescent="0.25">
      <c r="A242" s="16" t="s">
        <v>12</v>
      </c>
      <c r="B242" s="29">
        <f t="shared" si="3"/>
        <v>3</v>
      </c>
      <c r="C242" s="31" t="s">
        <v>254</v>
      </c>
      <c r="D242" s="30" t="s">
        <v>24</v>
      </c>
      <c r="E242" s="44">
        <v>45743</v>
      </c>
      <c r="F242" s="28" t="s">
        <v>487</v>
      </c>
      <c r="G242" s="28" t="s">
        <v>489</v>
      </c>
      <c r="H242" s="28" t="s">
        <v>533</v>
      </c>
      <c r="I242" s="26">
        <v>778305</v>
      </c>
      <c r="J242" s="26">
        <v>62264</v>
      </c>
      <c r="K242" s="26">
        <v>840569</v>
      </c>
      <c r="L242" s="22">
        <v>45772</v>
      </c>
    </row>
    <row r="243" spans="1:12" hidden="1" x14ac:dyDescent="0.25">
      <c r="A243" s="16" t="s">
        <v>12</v>
      </c>
      <c r="B243" s="29">
        <f t="shared" si="3"/>
        <v>3</v>
      </c>
      <c r="C243" s="31" t="s">
        <v>255</v>
      </c>
      <c r="D243" s="30" t="s">
        <v>24</v>
      </c>
      <c r="E243" s="44">
        <v>45743</v>
      </c>
      <c r="F243" s="28" t="s">
        <v>487</v>
      </c>
      <c r="G243" s="28" t="s">
        <v>489</v>
      </c>
      <c r="H243" s="28" t="s">
        <v>540</v>
      </c>
      <c r="I243" s="26">
        <v>1057655</v>
      </c>
      <c r="J243" s="26">
        <v>84612</v>
      </c>
      <c r="K243" s="26">
        <v>1142267</v>
      </c>
      <c r="L243" s="22">
        <v>45772</v>
      </c>
    </row>
    <row r="244" spans="1:12" hidden="1" x14ac:dyDescent="0.25">
      <c r="A244" s="16" t="s">
        <v>12</v>
      </c>
      <c r="B244" s="29">
        <f t="shared" si="3"/>
        <v>3</v>
      </c>
      <c r="C244" s="31" t="s">
        <v>256</v>
      </c>
      <c r="D244" s="30" t="s">
        <v>24</v>
      </c>
      <c r="E244" s="44">
        <v>45744</v>
      </c>
      <c r="F244" s="28" t="s">
        <v>487</v>
      </c>
      <c r="G244" s="28" t="s">
        <v>489</v>
      </c>
      <c r="H244" s="28" t="s">
        <v>515</v>
      </c>
      <c r="I244" s="26">
        <v>948684</v>
      </c>
      <c r="J244" s="26">
        <v>75895</v>
      </c>
      <c r="K244" s="26">
        <v>1024579</v>
      </c>
      <c r="L244" s="22">
        <v>45772</v>
      </c>
    </row>
    <row r="245" spans="1:12" hidden="1" x14ac:dyDescent="0.25">
      <c r="A245" s="16" t="s">
        <v>12</v>
      </c>
      <c r="B245" s="29">
        <f t="shared" si="3"/>
        <v>3</v>
      </c>
      <c r="C245" s="31" t="s">
        <v>257</v>
      </c>
      <c r="D245" s="30" t="s">
        <v>24</v>
      </c>
      <c r="E245" s="44">
        <v>45747</v>
      </c>
      <c r="F245" s="28" t="s">
        <v>487</v>
      </c>
      <c r="G245" s="28" t="s">
        <v>489</v>
      </c>
      <c r="H245" s="28" t="s">
        <v>512</v>
      </c>
      <c r="I245" s="26">
        <v>630606</v>
      </c>
      <c r="J245" s="26">
        <v>50448</v>
      </c>
      <c r="K245" s="26">
        <v>681054</v>
      </c>
      <c r="L245" s="22">
        <v>45772</v>
      </c>
    </row>
    <row r="246" spans="1:12" ht="20.25" customHeight="1" x14ac:dyDescent="0.25">
      <c r="A246" s="16" t="s">
        <v>15</v>
      </c>
      <c r="B246" s="29">
        <f t="shared" si="3"/>
        <v>3</v>
      </c>
      <c r="C246" s="31" t="s">
        <v>558</v>
      </c>
      <c r="D246" s="30"/>
      <c r="E246" s="44">
        <v>45747</v>
      </c>
      <c r="F246" s="28" t="s">
        <v>487</v>
      </c>
      <c r="G246" s="28" t="s">
        <v>489</v>
      </c>
      <c r="H246" s="28" t="s">
        <v>547</v>
      </c>
      <c r="I246" s="26"/>
      <c r="J246" s="26"/>
      <c r="K246" s="26">
        <v>-75339118</v>
      </c>
      <c r="L246" s="22"/>
    </row>
    <row r="247" spans="1:12" hidden="1" x14ac:dyDescent="0.25">
      <c r="A247" s="16" t="s">
        <v>13</v>
      </c>
      <c r="B247" s="29">
        <f t="shared" si="3"/>
        <v>3</v>
      </c>
      <c r="C247" s="31" t="s">
        <v>553</v>
      </c>
      <c r="D247" s="30" t="s">
        <v>563</v>
      </c>
      <c r="E247" s="44">
        <v>45747</v>
      </c>
      <c r="F247" s="28" t="s">
        <v>487</v>
      </c>
      <c r="G247" s="28" t="s">
        <v>489</v>
      </c>
      <c r="H247" s="28" t="s">
        <v>20</v>
      </c>
      <c r="I247" s="26">
        <v>-22362066</v>
      </c>
      <c r="J247" s="26">
        <v>-1788965</v>
      </c>
      <c r="K247" s="26">
        <v>-24151031</v>
      </c>
      <c r="L247" s="22">
        <v>45772</v>
      </c>
    </row>
    <row r="248" spans="1:12" hidden="1" x14ac:dyDescent="0.25">
      <c r="A248" s="16" t="s">
        <v>562</v>
      </c>
      <c r="B248" s="29">
        <f t="shared" si="3"/>
        <v>3</v>
      </c>
      <c r="C248" s="31">
        <v>1991</v>
      </c>
      <c r="D248" s="30" t="s">
        <v>563</v>
      </c>
      <c r="E248" s="44">
        <v>45747</v>
      </c>
      <c r="F248" s="28" t="s">
        <v>487</v>
      </c>
      <c r="G248" s="28" t="s">
        <v>489</v>
      </c>
      <c r="H248" s="28" t="s">
        <v>568</v>
      </c>
      <c r="I248" s="26">
        <v>-2638148</v>
      </c>
      <c r="J248" s="26">
        <v>-211052</v>
      </c>
      <c r="K248" s="26">
        <v>-2849200</v>
      </c>
      <c r="L248" s="22">
        <v>45772</v>
      </c>
    </row>
    <row r="249" spans="1:12" ht="27.2" hidden="1" customHeight="1" x14ac:dyDescent="0.25">
      <c r="A249" s="32" t="s">
        <v>562</v>
      </c>
      <c r="B249" s="33">
        <f t="shared" si="3"/>
        <v>3</v>
      </c>
      <c r="C249" s="31">
        <v>22</v>
      </c>
      <c r="D249" s="30" t="s">
        <v>572</v>
      </c>
      <c r="E249" s="44">
        <v>45747</v>
      </c>
      <c r="F249" s="34" t="s">
        <v>488</v>
      </c>
      <c r="G249" s="34" t="s">
        <v>490</v>
      </c>
      <c r="H249" s="28" t="s">
        <v>939</v>
      </c>
      <c r="I249" s="26">
        <v>-3450381</v>
      </c>
      <c r="J249" s="26">
        <v>-276029</v>
      </c>
      <c r="K249" s="26">
        <f>+I249+J249</f>
        <v>-3726410</v>
      </c>
      <c r="L249" s="22"/>
    </row>
    <row r="250" spans="1:12" hidden="1" x14ac:dyDescent="0.25">
      <c r="A250" s="16" t="s">
        <v>562</v>
      </c>
      <c r="B250" s="29">
        <f t="shared" si="3"/>
        <v>3</v>
      </c>
      <c r="C250" s="31"/>
      <c r="D250" s="30"/>
      <c r="E250" s="44">
        <v>45747</v>
      </c>
      <c r="F250" s="28"/>
      <c r="G250" s="28"/>
      <c r="H250" s="28" t="s">
        <v>577</v>
      </c>
      <c r="I250" s="26"/>
      <c r="J250" s="26"/>
      <c r="K250" s="26">
        <v>-2449709</v>
      </c>
      <c r="L250" s="22">
        <v>45772</v>
      </c>
    </row>
    <row r="251" spans="1:12" hidden="1" x14ac:dyDescent="0.25">
      <c r="A251" s="16" t="s">
        <v>562</v>
      </c>
      <c r="B251" s="29">
        <f t="shared" si="3"/>
        <v>3</v>
      </c>
      <c r="C251" s="31"/>
      <c r="D251" s="30"/>
      <c r="E251" s="44">
        <v>45747</v>
      </c>
      <c r="F251" s="28"/>
      <c r="G251" s="28"/>
      <c r="H251" s="28" t="s">
        <v>578</v>
      </c>
      <c r="I251" s="26"/>
      <c r="J251" s="26"/>
      <c r="K251" s="26">
        <v>-1130635</v>
      </c>
      <c r="L251" s="22">
        <v>45772</v>
      </c>
    </row>
    <row r="252" spans="1:12" hidden="1" x14ac:dyDescent="0.25">
      <c r="A252" s="16" t="s">
        <v>12</v>
      </c>
      <c r="B252" s="29">
        <f t="shared" si="3"/>
        <v>4</v>
      </c>
      <c r="C252" s="31" t="s">
        <v>258</v>
      </c>
      <c r="D252" s="30" t="s">
        <v>24</v>
      </c>
      <c r="E252" s="44">
        <v>45748</v>
      </c>
      <c r="F252" s="28" t="s">
        <v>487</v>
      </c>
      <c r="G252" s="28" t="s">
        <v>489</v>
      </c>
      <c r="H252" s="28" t="s">
        <v>509</v>
      </c>
      <c r="I252" s="26">
        <v>572076</v>
      </c>
      <c r="J252" s="26">
        <v>45766</v>
      </c>
      <c r="K252" s="26">
        <v>617842</v>
      </c>
      <c r="L252" s="22">
        <v>45803</v>
      </c>
    </row>
    <row r="253" spans="1:12" hidden="1" x14ac:dyDescent="0.25">
      <c r="A253" s="16" t="s">
        <v>12</v>
      </c>
      <c r="B253" s="29">
        <f t="shared" si="3"/>
        <v>4</v>
      </c>
      <c r="C253" s="31" t="s">
        <v>259</v>
      </c>
      <c r="D253" s="30" t="s">
        <v>24</v>
      </c>
      <c r="E253" s="44">
        <v>45748</v>
      </c>
      <c r="F253" s="28" t="s">
        <v>487</v>
      </c>
      <c r="G253" s="28" t="s">
        <v>489</v>
      </c>
      <c r="H253" s="28" t="s">
        <v>494</v>
      </c>
      <c r="I253" s="26">
        <v>2359826</v>
      </c>
      <c r="J253" s="26">
        <v>188786</v>
      </c>
      <c r="K253" s="26">
        <v>2548612</v>
      </c>
      <c r="L253" s="22">
        <v>45803</v>
      </c>
    </row>
    <row r="254" spans="1:12" hidden="1" x14ac:dyDescent="0.25">
      <c r="A254" s="16" t="s">
        <v>12</v>
      </c>
      <c r="B254" s="29">
        <f t="shared" si="3"/>
        <v>4</v>
      </c>
      <c r="C254" s="31" t="s">
        <v>260</v>
      </c>
      <c r="D254" s="30" t="s">
        <v>24</v>
      </c>
      <c r="E254" s="44">
        <v>45748</v>
      </c>
      <c r="F254" s="28" t="s">
        <v>487</v>
      </c>
      <c r="G254" s="28" t="s">
        <v>489</v>
      </c>
      <c r="H254" s="28" t="s">
        <v>541</v>
      </c>
      <c r="I254" s="26">
        <v>253212</v>
      </c>
      <c r="J254" s="26">
        <v>20257</v>
      </c>
      <c r="K254" s="26">
        <v>273469</v>
      </c>
      <c r="L254" s="22">
        <v>45803</v>
      </c>
    </row>
    <row r="255" spans="1:12" hidden="1" x14ac:dyDescent="0.25">
      <c r="A255" s="16" t="s">
        <v>12</v>
      </c>
      <c r="B255" s="29">
        <f t="shared" si="3"/>
        <v>4</v>
      </c>
      <c r="C255" s="31" t="s">
        <v>261</v>
      </c>
      <c r="D255" s="30" t="s">
        <v>24</v>
      </c>
      <c r="E255" s="44">
        <v>45748</v>
      </c>
      <c r="F255" s="28" t="s">
        <v>487</v>
      </c>
      <c r="G255" s="28" t="s">
        <v>489</v>
      </c>
      <c r="H255" s="28" t="s">
        <v>496</v>
      </c>
      <c r="I255" s="26">
        <v>746604</v>
      </c>
      <c r="J255" s="26">
        <v>59728</v>
      </c>
      <c r="K255" s="26">
        <v>806332</v>
      </c>
      <c r="L255" s="22">
        <v>45803</v>
      </c>
    </row>
    <row r="256" spans="1:12" hidden="1" x14ac:dyDescent="0.25">
      <c r="A256" s="16" t="s">
        <v>12</v>
      </c>
      <c r="B256" s="29">
        <f t="shared" si="3"/>
        <v>4</v>
      </c>
      <c r="C256" s="31" t="s">
        <v>262</v>
      </c>
      <c r="D256" s="30" t="s">
        <v>24</v>
      </c>
      <c r="E256" s="44">
        <v>45748</v>
      </c>
      <c r="F256" s="28" t="s">
        <v>487</v>
      </c>
      <c r="G256" s="28" t="s">
        <v>489</v>
      </c>
      <c r="H256" s="28" t="s">
        <v>528</v>
      </c>
      <c r="I256" s="26">
        <v>840574</v>
      </c>
      <c r="J256" s="26">
        <v>67246</v>
      </c>
      <c r="K256" s="26">
        <v>907820</v>
      </c>
      <c r="L256" s="22">
        <v>45803</v>
      </c>
    </row>
    <row r="257" spans="1:12" hidden="1" x14ac:dyDescent="0.25">
      <c r="A257" s="16" t="s">
        <v>12</v>
      </c>
      <c r="B257" s="29">
        <f t="shared" si="3"/>
        <v>4</v>
      </c>
      <c r="C257" s="31" t="s">
        <v>263</v>
      </c>
      <c r="D257" s="30" t="s">
        <v>24</v>
      </c>
      <c r="E257" s="44">
        <v>45749</v>
      </c>
      <c r="F257" s="28" t="s">
        <v>487</v>
      </c>
      <c r="G257" s="28" t="s">
        <v>489</v>
      </c>
      <c r="H257" s="28" t="s">
        <v>519</v>
      </c>
      <c r="I257" s="26">
        <v>1217519</v>
      </c>
      <c r="J257" s="26">
        <v>97402</v>
      </c>
      <c r="K257" s="26">
        <v>1314921</v>
      </c>
      <c r="L257" s="22">
        <v>45803</v>
      </c>
    </row>
    <row r="258" spans="1:12" hidden="1" x14ac:dyDescent="0.25">
      <c r="A258" s="16" t="s">
        <v>12</v>
      </c>
      <c r="B258" s="29">
        <f t="shared" si="3"/>
        <v>4</v>
      </c>
      <c r="C258" s="31" t="s">
        <v>264</v>
      </c>
      <c r="D258" s="30" t="s">
        <v>24</v>
      </c>
      <c r="E258" s="44">
        <v>45749</v>
      </c>
      <c r="F258" s="28" t="s">
        <v>487</v>
      </c>
      <c r="G258" s="28" t="s">
        <v>489</v>
      </c>
      <c r="H258" s="28" t="s">
        <v>537</v>
      </c>
      <c r="I258" s="26">
        <v>1071989</v>
      </c>
      <c r="J258" s="26">
        <v>85759</v>
      </c>
      <c r="K258" s="26">
        <v>1157748</v>
      </c>
      <c r="L258" s="22">
        <v>45803</v>
      </c>
    </row>
    <row r="259" spans="1:12" hidden="1" x14ac:dyDescent="0.25">
      <c r="A259" s="16" t="s">
        <v>12</v>
      </c>
      <c r="B259" s="29">
        <f t="shared" si="3"/>
        <v>4</v>
      </c>
      <c r="C259" s="31" t="s">
        <v>265</v>
      </c>
      <c r="D259" s="30" t="s">
        <v>24</v>
      </c>
      <c r="E259" s="44">
        <v>45749</v>
      </c>
      <c r="F259" s="28" t="s">
        <v>487</v>
      </c>
      <c r="G259" s="28" t="s">
        <v>489</v>
      </c>
      <c r="H259" s="28" t="s">
        <v>506</v>
      </c>
      <c r="I259" s="26">
        <v>785795</v>
      </c>
      <c r="J259" s="26">
        <v>62864</v>
      </c>
      <c r="K259" s="26">
        <v>848659</v>
      </c>
      <c r="L259" s="22">
        <v>45803</v>
      </c>
    </row>
    <row r="260" spans="1:12" hidden="1" x14ac:dyDescent="0.25">
      <c r="A260" s="16" t="s">
        <v>12</v>
      </c>
      <c r="B260" s="29">
        <f t="shared" ref="B260:B323" si="4">MONTH(E260)</f>
        <v>4</v>
      </c>
      <c r="C260" s="31" t="s">
        <v>266</v>
      </c>
      <c r="D260" s="30" t="s">
        <v>24</v>
      </c>
      <c r="E260" s="44">
        <v>45749</v>
      </c>
      <c r="F260" s="28" t="s">
        <v>487</v>
      </c>
      <c r="G260" s="28" t="s">
        <v>489</v>
      </c>
      <c r="H260" s="28" t="s">
        <v>510</v>
      </c>
      <c r="I260" s="26">
        <v>624635</v>
      </c>
      <c r="J260" s="26">
        <v>49971</v>
      </c>
      <c r="K260" s="26">
        <v>674606</v>
      </c>
      <c r="L260" s="22">
        <v>45803</v>
      </c>
    </row>
    <row r="261" spans="1:12" hidden="1" x14ac:dyDescent="0.25">
      <c r="A261" s="16" t="s">
        <v>12</v>
      </c>
      <c r="B261" s="29">
        <f t="shared" si="4"/>
        <v>4</v>
      </c>
      <c r="C261" s="31" t="s">
        <v>267</v>
      </c>
      <c r="D261" s="30" t="s">
        <v>24</v>
      </c>
      <c r="E261" s="44">
        <v>45750</v>
      </c>
      <c r="F261" s="28" t="s">
        <v>487</v>
      </c>
      <c r="G261" s="28" t="s">
        <v>489</v>
      </c>
      <c r="H261" s="28" t="s">
        <v>530</v>
      </c>
      <c r="I261" s="26">
        <v>1758400</v>
      </c>
      <c r="J261" s="26">
        <v>140672</v>
      </c>
      <c r="K261" s="26">
        <v>1899072</v>
      </c>
      <c r="L261" s="22">
        <v>45803</v>
      </c>
    </row>
    <row r="262" spans="1:12" hidden="1" x14ac:dyDescent="0.25">
      <c r="A262" s="16" t="s">
        <v>12</v>
      </c>
      <c r="B262" s="29">
        <f t="shared" si="4"/>
        <v>4</v>
      </c>
      <c r="C262" s="31" t="s">
        <v>268</v>
      </c>
      <c r="D262" s="30" t="s">
        <v>24</v>
      </c>
      <c r="E262" s="44">
        <v>45750</v>
      </c>
      <c r="F262" s="28" t="s">
        <v>487</v>
      </c>
      <c r="G262" s="28" t="s">
        <v>489</v>
      </c>
      <c r="H262" s="28" t="s">
        <v>531</v>
      </c>
      <c r="I262" s="26">
        <v>901915</v>
      </c>
      <c r="J262" s="26">
        <v>72153</v>
      </c>
      <c r="K262" s="26">
        <v>974068</v>
      </c>
      <c r="L262" s="22">
        <v>45803</v>
      </c>
    </row>
    <row r="263" spans="1:12" hidden="1" x14ac:dyDescent="0.25">
      <c r="A263" s="16" t="s">
        <v>12</v>
      </c>
      <c r="B263" s="29">
        <f t="shared" si="4"/>
        <v>4</v>
      </c>
      <c r="C263" s="31" t="s">
        <v>269</v>
      </c>
      <c r="D263" s="30" t="s">
        <v>24</v>
      </c>
      <c r="E263" s="44">
        <v>45750</v>
      </c>
      <c r="F263" s="28" t="s">
        <v>487</v>
      </c>
      <c r="G263" s="28" t="s">
        <v>489</v>
      </c>
      <c r="H263" s="28" t="s">
        <v>513</v>
      </c>
      <c r="I263" s="26">
        <v>1289141</v>
      </c>
      <c r="J263" s="26">
        <v>103131</v>
      </c>
      <c r="K263" s="26">
        <v>1392272</v>
      </c>
      <c r="L263" s="22">
        <v>45803</v>
      </c>
    </row>
    <row r="264" spans="1:12" hidden="1" x14ac:dyDescent="0.25">
      <c r="A264" s="16" t="s">
        <v>12</v>
      </c>
      <c r="B264" s="29">
        <f t="shared" si="4"/>
        <v>4</v>
      </c>
      <c r="C264" s="31" t="s">
        <v>270</v>
      </c>
      <c r="D264" s="30" t="s">
        <v>24</v>
      </c>
      <c r="E264" s="44">
        <v>45751</v>
      </c>
      <c r="F264" s="28" t="s">
        <v>487</v>
      </c>
      <c r="G264" s="28" t="s">
        <v>489</v>
      </c>
      <c r="H264" s="28" t="s">
        <v>499</v>
      </c>
      <c r="I264" s="26">
        <v>1190200</v>
      </c>
      <c r="J264" s="26">
        <v>95216</v>
      </c>
      <c r="K264" s="26">
        <v>1285416</v>
      </c>
      <c r="L264" s="22">
        <v>45803</v>
      </c>
    </row>
    <row r="265" spans="1:12" hidden="1" x14ac:dyDescent="0.25">
      <c r="A265" s="16" t="s">
        <v>12</v>
      </c>
      <c r="B265" s="29">
        <f t="shared" si="4"/>
        <v>4</v>
      </c>
      <c r="C265" s="31" t="s">
        <v>271</v>
      </c>
      <c r="D265" s="30" t="s">
        <v>24</v>
      </c>
      <c r="E265" s="44">
        <v>45751</v>
      </c>
      <c r="F265" s="28" t="s">
        <v>487</v>
      </c>
      <c r="G265" s="28" t="s">
        <v>489</v>
      </c>
      <c r="H265" s="28" t="s">
        <v>496</v>
      </c>
      <c r="I265" s="26">
        <v>411946</v>
      </c>
      <c r="J265" s="26">
        <v>32956</v>
      </c>
      <c r="K265" s="26">
        <v>444902</v>
      </c>
      <c r="L265" s="22">
        <v>45803</v>
      </c>
    </row>
    <row r="266" spans="1:12" hidden="1" x14ac:dyDescent="0.25">
      <c r="A266" s="16" t="s">
        <v>12</v>
      </c>
      <c r="B266" s="29">
        <f t="shared" si="4"/>
        <v>4</v>
      </c>
      <c r="C266" s="31" t="s">
        <v>272</v>
      </c>
      <c r="D266" s="30" t="s">
        <v>24</v>
      </c>
      <c r="E266" s="44">
        <v>45751</v>
      </c>
      <c r="F266" s="28" t="s">
        <v>487</v>
      </c>
      <c r="G266" s="28" t="s">
        <v>489</v>
      </c>
      <c r="H266" s="28" t="s">
        <v>503</v>
      </c>
      <c r="I266" s="26">
        <v>1533992</v>
      </c>
      <c r="J266" s="26">
        <v>122719</v>
      </c>
      <c r="K266" s="26">
        <v>1656711</v>
      </c>
      <c r="L266" s="22">
        <v>45803</v>
      </c>
    </row>
    <row r="267" spans="1:12" hidden="1" x14ac:dyDescent="0.25">
      <c r="A267" s="16" t="s">
        <v>12</v>
      </c>
      <c r="B267" s="29">
        <f t="shared" si="4"/>
        <v>4</v>
      </c>
      <c r="C267" s="31" t="s">
        <v>273</v>
      </c>
      <c r="D267" s="30" t="s">
        <v>24</v>
      </c>
      <c r="E267" s="44">
        <v>45752</v>
      </c>
      <c r="F267" s="28" t="s">
        <v>487</v>
      </c>
      <c r="G267" s="28" t="s">
        <v>489</v>
      </c>
      <c r="H267" s="28" t="s">
        <v>529</v>
      </c>
      <c r="I267" s="26">
        <v>697590</v>
      </c>
      <c r="J267" s="26">
        <v>55807</v>
      </c>
      <c r="K267" s="26">
        <v>753397</v>
      </c>
      <c r="L267" s="22">
        <v>45803</v>
      </c>
    </row>
    <row r="268" spans="1:12" hidden="1" x14ac:dyDescent="0.25">
      <c r="A268" s="16" t="s">
        <v>12</v>
      </c>
      <c r="B268" s="29">
        <f t="shared" si="4"/>
        <v>4</v>
      </c>
      <c r="C268" s="31" t="s">
        <v>274</v>
      </c>
      <c r="D268" s="30" t="s">
        <v>24</v>
      </c>
      <c r="E268" s="44">
        <v>45752</v>
      </c>
      <c r="F268" s="28" t="s">
        <v>487</v>
      </c>
      <c r="G268" s="28" t="s">
        <v>489</v>
      </c>
      <c r="H268" s="28" t="s">
        <v>492</v>
      </c>
      <c r="I268" s="26">
        <v>1045003</v>
      </c>
      <c r="J268" s="26">
        <v>83600</v>
      </c>
      <c r="K268" s="26">
        <v>1128603</v>
      </c>
      <c r="L268" s="22">
        <v>45803</v>
      </c>
    </row>
    <row r="269" spans="1:12" hidden="1" x14ac:dyDescent="0.25">
      <c r="A269" s="16" t="s">
        <v>12</v>
      </c>
      <c r="B269" s="29">
        <f t="shared" si="4"/>
        <v>4</v>
      </c>
      <c r="C269" s="31" t="s">
        <v>275</v>
      </c>
      <c r="D269" s="30" t="s">
        <v>24</v>
      </c>
      <c r="E269" s="44">
        <v>45755</v>
      </c>
      <c r="F269" s="28" t="s">
        <v>487</v>
      </c>
      <c r="G269" s="28" t="s">
        <v>489</v>
      </c>
      <c r="H269" s="28" t="s">
        <v>502</v>
      </c>
      <c r="I269" s="26">
        <v>952150</v>
      </c>
      <c r="J269" s="26">
        <v>76172</v>
      </c>
      <c r="K269" s="26">
        <v>1028322</v>
      </c>
      <c r="L269" s="22">
        <v>45803</v>
      </c>
    </row>
    <row r="270" spans="1:12" hidden="1" x14ac:dyDescent="0.25">
      <c r="A270" s="16" t="s">
        <v>12</v>
      </c>
      <c r="B270" s="29">
        <f t="shared" si="4"/>
        <v>4</v>
      </c>
      <c r="C270" s="31" t="s">
        <v>276</v>
      </c>
      <c r="D270" s="30" t="s">
        <v>24</v>
      </c>
      <c r="E270" s="44">
        <v>45755</v>
      </c>
      <c r="F270" s="28" t="s">
        <v>487</v>
      </c>
      <c r="G270" s="28" t="s">
        <v>489</v>
      </c>
      <c r="H270" s="28" t="s">
        <v>534</v>
      </c>
      <c r="I270" s="26">
        <v>418554</v>
      </c>
      <c r="J270" s="26">
        <v>33484</v>
      </c>
      <c r="K270" s="26">
        <v>452038</v>
      </c>
      <c r="L270" s="22">
        <v>45803</v>
      </c>
    </row>
    <row r="271" spans="1:12" hidden="1" x14ac:dyDescent="0.25">
      <c r="A271" s="16" t="s">
        <v>12</v>
      </c>
      <c r="B271" s="29">
        <f t="shared" si="4"/>
        <v>4</v>
      </c>
      <c r="C271" s="31" t="s">
        <v>277</v>
      </c>
      <c r="D271" s="30" t="s">
        <v>24</v>
      </c>
      <c r="E271" s="44">
        <v>45755</v>
      </c>
      <c r="F271" s="28" t="s">
        <v>487</v>
      </c>
      <c r="G271" s="28" t="s">
        <v>489</v>
      </c>
      <c r="H271" s="28" t="s">
        <v>509</v>
      </c>
      <c r="I271" s="26">
        <v>1451885</v>
      </c>
      <c r="J271" s="26">
        <v>116151</v>
      </c>
      <c r="K271" s="26">
        <v>1568036</v>
      </c>
      <c r="L271" s="22">
        <v>45803</v>
      </c>
    </row>
    <row r="272" spans="1:12" hidden="1" x14ac:dyDescent="0.25">
      <c r="A272" s="16" t="s">
        <v>12</v>
      </c>
      <c r="B272" s="29">
        <f t="shared" si="4"/>
        <v>4</v>
      </c>
      <c r="C272" s="31" t="s">
        <v>278</v>
      </c>
      <c r="D272" s="30" t="s">
        <v>24</v>
      </c>
      <c r="E272" s="44">
        <v>45755</v>
      </c>
      <c r="F272" s="28" t="s">
        <v>487</v>
      </c>
      <c r="G272" s="28" t="s">
        <v>489</v>
      </c>
      <c r="H272" s="28" t="s">
        <v>532</v>
      </c>
      <c r="I272" s="26">
        <v>1046385</v>
      </c>
      <c r="J272" s="26">
        <v>83711</v>
      </c>
      <c r="K272" s="26">
        <v>1130096</v>
      </c>
      <c r="L272" s="22">
        <v>45803</v>
      </c>
    </row>
    <row r="273" spans="1:12" hidden="1" x14ac:dyDescent="0.25">
      <c r="A273" s="16" t="s">
        <v>12</v>
      </c>
      <c r="B273" s="29">
        <f t="shared" si="4"/>
        <v>4</v>
      </c>
      <c r="C273" s="31" t="s">
        <v>279</v>
      </c>
      <c r="D273" s="30" t="s">
        <v>24</v>
      </c>
      <c r="E273" s="44">
        <v>45755</v>
      </c>
      <c r="F273" s="28" t="s">
        <v>487</v>
      </c>
      <c r="G273" s="28" t="s">
        <v>489</v>
      </c>
      <c r="H273" s="28" t="s">
        <v>496</v>
      </c>
      <c r="I273" s="26">
        <v>949219</v>
      </c>
      <c r="J273" s="26">
        <v>75938</v>
      </c>
      <c r="K273" s="26">
        <v>1025157</v>
      </c>
      <c r="L273" s="22">
        <v>45803</v>
      </c>
    </row>
    <row r="274" spans="1:12" hidden="1" x14ac:dyDescent="0.25">
      <c r="A274" s="16" t="s">
        <v>12</v>
      </c>
      <c r="B274" s="29">
        <f t="shared" si="4"/>
        <v>4</v>
      </c>
      <c r="C274" s="31" t="s">
        <v>280</v>
      </c>
      <c r="D274" s="30" t="s">
        <v>24</v>
      </c>
      <c r="E274" s="44">
        <v>45755</v>
      </c>
      <c r="F274" s="28" t="s">
        <v>487</v>
      </c>
      <c r="G274" s="28" t="s">
        <v>489</v>
      </c>
      <c r="H274" s="28" t="s">
        <v>501</v>
      </c>
      <c r="I274" s="26">
        <v>422020</v>
      </c>
      <c r="J274" s="26">
        <v>33762</v>
      </c>
      <c r="K274" s="26">
        <v>455782</v>
      </c>
      <c r="L274" s="22">
        <v>45803</v>
      </c>
    </row>
    <row r="275" spans="1:12" hidden="1" x14ac:dyDescent="0.25">
      <c r="A275" s="16" t="s">
        <v>12</v>
      </c>
      <c r="B275" s="29">
        <f t="shared" si="4"/>
        <v>4</v>
      </c>
      <c r="C275" s="31" t="s">
        <v>281</v>
      </c>
      <c r="D275" s="30" t="s">
        <v>24</v>
      </c>
      <c r="E275" s="44">
        <v>45755</v>
      </c>
      <c r="F275" s="28" t="s">
        <v>487</v>
      </c>
      <c r="G275" s="28" t="s">
        <v>489</v>
      </c>
      <c r="H275" s="28" t="s">
        <v>515</v>
      </c>
      <c r="I275" s="26">
        <v>989315</v>
      </c>
      <c r="J275" s="26">
        <v>79145</v>
      </c>
      <c r="K275" s="26">
        <v>1068460</v>
      </c>
      <c r="L275" s="22">
        <v>45803</v>
      </c>
    </row>
    <row r="276" spans="1:12" hidden="1" x14ac:dyDescent="0.25">
      <c r="A276" s="16" t="s">
        <v>12</v>
      </c>
      <c r="B276" s="29">
        <f t="shared" si="4"/>
        <v>4</v>
      </c>
      <c r="C276" s="31" t="s">
        <v>282</v>
      </c>
      <c r="D276" s="30" t="s">
        <v>24</v>
      </c>
      <c r="E276" s="44">
        <v>45755</v>
      </c>
      <c r="F276" s="28" t="s">
        <v>487</v>
      </c>
      <c r="G276" s="28" t="s">
        <v>489</v>
      </c>
      <c r="H276" s="28" t="s">
        <v>541</v>
      </c>
      <c r="I276" s="26">
        <v>844040</v>
      </c>
      <c r="J276" s="26">
        <v>67523</v>
      </c>
      <c r="K276" s="26">
        <v>911563</v>
      </c>
      <c r="L276" s="22">
        <v>45803</v>
      </c>
    </row>
    <row r="277" spans="1:12" hidden="1" x14ac:dyDescent="0.25">
      <c r="A277" s="16" t="s">
        <v>12</v>
      </c>
      <c r="B277" s="29">
        <f t="shared" si="4"/>
        <v>4</v>
      </c>
      <c r="C277" s="31" t="s">
        <v>283</v>
      </c>
      <c r="D277" s="30" t="s">
        <v>24</v>
      </c>
      <c r="E277" s="44">
        <v>45755</v>
      </c>
      <c r="F277" s="28" t="s">
        <v>487</v>
      </c>
      <c r="G277" s="28" t="s">
        <v>489</v>
      </c>
      <c r="H277" s="28" t="s">
        <v>505</v>
      </c>
      <c r="I277" s="26">
        <v>982867</v>
      </c>
      <c r="J277" s="26">
        <v>78629</v>
      </c>
      <c r="K277" s="26">
        <v>1061496</v>
      </c>
      <c r="L277" s="22">
        <v>45803</v>
      </c>
    </row>
    <row r="278" spans="1:12" hidden="1" x14ac:dyDescent="0.25">
      <c r="A278" s="16" t="s">
        <v>12</v>
      </c>
      <c r="B278" s="29">
        <f t="shared" si="4"/>
        <v>4</v>
      </c>
      <c r="C278" s="31" t="s">
        <v>284</v>
      </c>
      <c r="D278" s="30" t="s">
        <v>24</v>
      </c>
      <c r="E278" s="44">
        <v>45756</v>
      </c>
      <c r="F278" s="28" t="s">
        <v>487</v>
      </c>
      <c r="G278" s="28" t="s">
        <v>489</v>
      </c>
      <c r="H278" s="28" t="s">
        <v>495</v>
      </c>
      <c r="I278" s="26">
        <v>279036</v>
      </c>
      <c r="J278" s="26">
        <v>22323</v>
      </c>
      <c r="K278" s="26">
        <v>301359</v>
      </c>
      <c r="L278" s="22">
        <v>45803</v>
      </c>
    </row>
    <row r="279" spans="1:12" hidden="1" x14ac:dyDescent="0.25">
      <c r="A279" s="16" t="s">
        <v>12</v>
      </c>
      <c r="B279" s="29">
        <f t="shared" si="4"/>
        <v>4</v>
      </c>
      <c r="C279" s="31" t="s">
        <v>285</v>
      </c>
      <c r="D279" s="30" t="s">
        <v>24</v>
      </c>
      <c r="E279" s="44">
        <v>45756</v>
      </c>
      <c r="F279" s="28" t="s">
        <v>487</v>
      </c>
      <c r="G279" s="28" t="s">
        <v>489</v>
      </c>
      <c r="H279" s="28" t="s">
        <v>521</v>
      </c>
      <c r="I279" s="26">
        <v>768180</v>
      </c>
      <c r="J279" s="26">
        <v>61454</v>
      </c>
      <c r="K279" s="26">
        <v>829634</v>
      </c>
      <c r="L279" s="22">
        <v>45803</v>
      </c>
    </row>
    <row r="280" spans="1:12" hidden="1" x14ac:dyDescent="0.25">
      <c r="A280" s="16" t="s">
        <v>12</v>
      </c>
      <c r="B280" s="29">
        <f t="shared" si="4"/>
        <v>4</v>
      </c>
      <c r="C280" s="31" t="s">
        <v>286</v>
      </c>
      <c r="D280" s="30" t="s">
        <v>24</v>
      </c>
      <c r="E280" s="44">
        <v>45756</v>
      </c>
      <c r="F280" s="28" t="s">
        <v>487</v>
      </c>
      <c r="G280" s="28" t="s">
        <v>489</v>
      </c>
      <c r="H280" s="28" t="s">
        <v>512</v>
      </c>
      <c r="I280" s="26">
        <v>587362</v>
      </c>
      <c r="J280" s="26">
        <v>46989</v>
      </c>
      <c r="K280" s="26">
        <v>634351</v>
      </c>
      <c r="L280" s="22">
        <v>45803</v>
      </c>
    </row>
    <row r="281" spans="1:12" hidden="1" x14ac:dyDescent="0.25">
      <c r="A281" s="16" t="s">
        <v>12</v>
      </c>
      <c r="B281" s="29">
        <f t="shared" si="4"/>
        <v>4</v>
      </c>
      <c r="C281" s="31" t="s">
        <v>287</v>
      </c>
      <c r="D281" s="30" t="s">
        <v>24</v>
      </c>
      <c r="E281" s="44">
        <v>45756</v>
      </c>
      <c r="F281" s="28" t="s">
        <v>487</v>
      </c>
      <c r="G281" s="28" t="s">
        <v>489</v>
      </c>
      <c r="H281" s="28" t="s">
        <v>536</v>
      </c>
      <c r="I281" s="26">
        <v>770815</v>
      </c>
      <c r="J281" s="26">
        <v>61665</v>
      </c>
      <c r="K281" s="26">
        <v>832480</v>
      </c>
      <c r="L281" s="22">
        <v>45803</v>
      </c>
    </row>
    <row r="282" spans="1:12" hidden="1" x14ac:dyDescent="0.25">
      <c r="A282" s="16" t="s">
        <v>12</v>
      </c>
      <c r="B282" s="29">
        <f t="shared" si="4"/>
        <v>4</v>
      </c>
      <c r="C282" s="30" t="s">
        <v>288</v>
      </c>
      <c r="D282" s="30" t="s">
        <v>24</v>
      </c>
      <c r="E282" s="43">
        <v>45756</v>
      </c>
      <c r="F282" s="28" t="s">
        <v>487</v>
      </c>
      <c r="G282" s="28" t="s">
        <v>489</v>
      </c>
      <c r="H282" s="28" t="s">
        <v>511</v>
      </c>
      <c r="I282" s="26">
        <v>1336380</v>
      </c>
      <c r="J282" s="26">
        <v>106910</v>
      </c>
      <c r="K282" s="26">
        <v>1443290</v>
      </c>
      <c r="L282" s="22">
        <v>45803</v>
      </c>
    </row>
    <row r="283" spans="1:12" hidden="1" x14ac:dyDescent="0.25">
      <c r="A283" s="16" t="s">
        <v>12</v>
      </c>
      <c r="B283" s="29">
        <f t="shared" si="4"/>
        <v>4</v>
      </c>
      <c r="C283" s="30" t="s">
        <v>289</v>
      </c>
      <c r="D283" s="30" t="s">
        <v>24</v>
      </c>
      <c r="E283" s="43">
        <v>45757</v>
      </c>
      <c r="F283" s="28" t="s">
        <v>487</v>
      </c>
      <c r="G283" s="28" t="s">
        <v>489</v>
      </c>
      <c r="H283" s="28" t="s">
        <v>533</v>
      </c>
      <c r="I283" s="26">
        <v>598092</v>
      </c>
      <c r="J283" s="26">
        <v>47847</v>
      </c>
      <c r="K283" s="26">
        <v>645939</v>
      </c>
      <c r="L283" s="22">
        <v>45803</v>
      </c>
    </row>
    <row r="284" spans="1:12" hidden="1" x14ac:dyDescent="0.25">
      <c r="A284" s="16" t="s">
        <v>12</v>
      </c>
      <c r="B284" s="29">
        <f t="shared" si="4"/>
        <v>4</v>
      </c>
      <c r="C284" s="30" t="s">
        <v>290</v>
      </c>
      <c r="D284" s="30" t="s">
        <v>24</v>
      </c>
      <c r="E284" s="43">
        <v>45757</v>
      </c>
      <c r="F284" s="28" t="s">
        <v>487</v>
      </c>
      <c r="G284" s="28" t="s">
        <v>489</v>
      </c>
      <c r="H284" s="28" t="s">
        <v>513</v>
      </c>
      <c r="I284" s="26">
        <v>748214</v>
      </c>
      <c r="J284" s="26">
        <v>59857</v>
      </c>
      <c r="K284" s="26">
        <v>808071</v>
      </c>
      <c r="L284" s="22">
        <v>45803</v>
      </c>
    </row>
    <row r="285" spans="1:12" hidden="1" x14ac:dyDescent="0.25">
      <c r="A285" s="16" t="s">
        <v>12</v>
      </c>
      <c r="B285" s="29">
        <f t="shared" si="4"/>
        <v>4</v>
      </c>
      <c r="C285" s="30" t="s">
        <v>291</v>
      </c>
      <c r="D285" s="30" t="s">
        <v>24</v>
      </c>
      <c r="E285" s="43">
        <v>45757</v>
      </c>
      <c r="F285" s="28" t="s">
        <v>487</v>
      </c>
      <c r="G285" s="28" t="s">
        <v>489</v>
      </c>
      <c r="H285" s="28" t="s">
        <v>510</v>
      </c>
      <c r="I285" s="26">
        <v>1647105</v>
      </c>
      <c r="J285" s="26">
        <v>131768</v>
      </c>
      <c r="K285" s="26">
        <v>1778873</v>
      </c>
      <c r="L285" s="22">
        <v>45803</v>
      </c>
    </row>
    <row r="286" spans="1:12" hidden="1" x14ac:dyDescent="0.25">
      <c r="A286" s="16" t="s">
        <v>12</v>
      </c>
      <c r="B286" s="29">
        <f t="shared" si="4"/>
        <v>4</v>
      </c>
      <c r="C286" s="30" t="s">
        <v>292</v>
      </c>
      <c r="D286" s="30" t="s">
        <v>24</v>
      </c>
      <c r="E286" s="43">
        <v>45757</v>
      </c>
      <c r="F286" s="28" t="s">
        <v>487</v>
      </c>
      <c r="G286" s="28" t="s">
        <v>489</v>
      </c>
      <c r="H286" s="28" t="s">
        <v>491</v>
      </c>
      <c r="I286" s="26">
        <v>935360</v>
      </c>
      <c r="J286" s="26">
        <v>74829</v>
      </c>
      <c r="K286" s="26">
        <v>1010189</v>
      </c>
      <c r="L286" s="22">
        <v>45803</v>
      </c>
    </row>
    <row r="287" spans="1:12" hidden="1" x14ac:dyDescent="0.25">
      <c r="A287" s="16" t="s">
        <v>12</v>
      </c>
      <c r="B287" s="29">
        <f t="shared" si="4"/>
        <v>4</v>
      </c>
      <c r="C287" s="30" t="s">
        <v>293</v>
      </c>
      <c r="D287" s="30" t="s">
        <v>24</v>
      </c>
      <c r="E287" s="43">
        <v>45757</v>
      </c>
      <c r="F287" s="28" t="s">
        <v>487</v>
      </c>
      <c r="G287" s="28" t="s">
        <v>489</v>
      </c>
      <c r="H287" s="28" t="s">
        <v>495</v>
      </c>
      <c r="I287" s="26">
        <v>776636</v>
      </c>
      <c r="J287" s="26">
        <v>62131</v>
      </c>
      <c r="K287" s="26">
        <v>838767</v>
      </c>
      <c r="L287" s="22">
        <v>45803</v>
      </c>
    </row>
    <row r="288" spans="1:12" hidden="1" x14ac:dyDescent="0.25">
      <c r="A288" s="16" t="s">
        <v>12</v>
      </c>
      <c r="B288" s="29">
        <f t="shared" si="4"/>
        <v>4</v>
      </c>
      <c r="C288" s="30" t="s">
        <v>294</v>
      </c>
      <c r="D288" s="30" t="s">
        <v>24</v>
      </c>
      <c r="E288" s="43">
        <v>45757</v>
      </c>
      <c r="F288" s="28" t="s">
        <v>487</v>
      </c>
      <c r="G288" s="28" t="s">
        <v>489</v>
      </c>
      <c r="H288" s="28" t="s">
        <v>508</v>
      </c>
      <c r="I288" s="26">
        <v>682053</v>
      </c>
      <c r="J288" s="26">
        <v>54564</v>
      </c>
      <c r="K288" s="26">
        <v>736617</v>
      </c>
      <c r="L288" s="22">
        <v>45803</v>
      </c>
    </row>
    <row r="289" spans="1:12" hidden="1" x14ac:dyDescent="0.25">
      <c r="A289" s="16" t="s">
        <v>12</v>
      </c>
      <c r="B289" s="29">
        <f t="shared" si="4"/>
        <v>4</v>
      </c>
      <c r="C289" s="30" t="s">
        <v>295</v>
      </c>
      <c r="D289" s="30" t="s">
        <v>24</v>
      </c>
      <c r="E289" s="43">
        <v>45758</v>
      </c>
      <c r="F289" s="28" t="s">
        <v>487</v>
      </c>
      <c r="G289" s="28" t="s">
        <v>489</v>
      </c>
      <c r="H289" s="28" t="s">
        <v>494</v>
      </c>
      <c r="I289" s="26">
        <v>2229764</v>
      </c>
      <c r="J289" s="26">
        <v>178381</v>
      </c>
      <c r="K289" s="26">
        <v>2408145</v>
      </c>
      <c r="L289" s="22">
        <v>45803</v>
      </c>
    </row>
    <row r="290" spans="1:12" ht="25.5" hidden="1" x14ac:dyDescent="0.25">
      <c r="A290" s="16" t="s">
        <v>12</v>
      </c>
      <c r="B290" s="29">
        <f t="shared" si="4"/>
        <v>4</v>
      </c>
      <c r="C290" s="30" t="s">
        <v>296</v>
      </c>
      <c r="D290" s="30" t="s">
        <v>24</v>
      </c>
      <c r="E290" s="43">
        <v>45761</v>
      </c>
      <c r="F290" s="28" t="s">
        <v>487</v>
      </c>
      <c r="G290" s="28" t="s">
        <v>489</v>
      </c>
      <c r="H290" s="28" t="s">
        <v>498</v>
      </c>
      <c r="I290" s="26">
        <v>2790360</v>
      </c>
      <c r="J290" s="26">
        <v>223229</v>
      </c>
      <c r="K290" s="26">
        <v>3013589</v>
      </c>
      <c r="L290" s="22">
        <v>45803</v>
      </c>
    </row>
    <row r="291" spans="1:12" hidden="1" x14ac:dyDescent="0.25">
      <c r="A291" s="16" t="s">
        <v>12</v>
      </c>
      <c r="B291" s="29">
        <f t="shared" si="4"/>
        <v>4</v>
      </c>
      <c r="C291" s="30" t="s">
        <v>297</v>
      </c>
      <c r="D291" s="30" t="s">
        <v>24</v>
      </c>
      <c r="E291" s="43">
        <v>45761</v>
      </c>
      <c r="F291" s="28" t="s">
        <v>487</v>
      </c>
      <c r="G291" s="28" t="s">
        <v>489</v>
      </c>
      <c r="H291" s="28" t="s">
        <v>523</v>
      </c>
      <c r="I291" s="26">
        <v>3888810</v>
      </c>
      <c r="J291" s="26">
        <v>311105</v>
      </c>
      <c r="K291" s="26">
        <v>4199915</v>
      </c>
      <c r="L291" s="22">
        <v>45803</v>
      </c>
    </row>
    <row r="292" spans="1:12" hidden="1" x14ac:dyDescent="0.25">
      <c r="A292" s="16" t="s">
        <v>12</v>
      </c>
      <c r="B292" s="29">
        <f t="shared" si="4"/>
        <v>4</v>
      </c>
      <c r="C292" s="30" t="s">
        <v>298</v>
      </c>
      <c r="D292" s="30" t="s">
        <v>24</v>
      </c>
      <c r="E292" s="43">
        <v>45761</v>
      </c>
      <c r="F292" s="28" t="s">
        <v>487</v>
      </c>
      <c r="G292" s="28" t="s">
        <v>489</v>
      </c>
      <c r="H292" s="28" t="s">
        <v>502</v>
      </c>
      <c r="I292" s="26">
        <v>840574</v>
      </c>
      <c r="J292" s="26">
        <v>67246</v>
      </c>
      <c r="K292" s="26">
        <v>907820</v>
      </c>
      <c r="L292" s="22">
        <v>45803</v>
      </c>
    </row>
    <row r="293" spans="1:12" hidden="1" x14ac:dyDescent="0.25">
      <c r="A293" s="16" t="s">
        <v>12</v>
      </c>
      <c r="B293" s="29">
        <f t="shared" si="4"/>
        <v>4</v>
      </c>
      <c r="C293" s="30" t="s">
        <v>299</v>
      </c>
      <c r="D293" s="30" t="s">
        <v>24</v>
      </c>
      <c r="E293" s="43">
        <v>45761</v>
      </c>
      <c r="F293" s="28" t="s">
        <v>487</v>
      </c>
      <c r="G293" s="28" t="s">
        <v>489</v>
      </c>
      <c r="H293" s="28" t="s">
        <v>492</v>
      </c>
      <c r="I293" s="26">
        <v>1036527</v>
      </c>
      <c r="J293" s="26">
        <v>82922</v>
      </c>
      <c r="K293" s="26">
        <v>1119449</v>
      </c>
      <c r="L293" s="22">
        <v>45803</v>
      </c>
    </row>
    <row r="294" spans="1:12" hidden="1" x14ac:dyDescent="0.25">
      <c r="A294" s="16" t="s">
        <v>12</v>
      </c>
      <c r="B294" s="29">
        <f t="shared" si="4"/>
        <v>4</v>
      </c>
      <c r="C294" s="30" t="s">
        <v>300</v>
      </c>
      <c r="D294" s="30" t="s">
        <v>24</v>
      </c>
      <c r="E294" s="43">
        <v>45761</v>
      </c>
      <c r="F294" s="28" t="s">
        <v>487</v>
      </c>
      <c r="G294" s="28" t="s">
        <v>489</v>
      </c>
      <c r="H294" s="28" t="s">
        <v>504</v>
      </c>
      <c r="I294" s="26">
        <v>910629</v>
      </c>
      <c r="J294" s="26">
        <v>72850</v>
      </c>
      <c r="K294" s="26">
        <v>983479</v>
      </c>
      <c r="L294" s="22">
        <v>45803</v>
      </c>
    </row>
    <row r="295" spans="1:12" hidden="1" x14ac:dyDescent="0.25">
      <c r="A295" s="16" t="s">
        <v>12</v>
      </c>
      <c r="B295" s="29">
        <f t="shared" si="4"/>
        <v>4</v>
      </c>
      <c r="C295" s="30" t="s">
        <v>301</v>
      </c>
      <c r="D295" s="30" t="s">
        <v>24</v>
      </c>
      <c r="E295" s="43">
        <v>45761</v>
      </c>
      <c r="F295" s="28" t="s">
        <v>487</v>
      </c>
      <c r="G295" s="28" t="s">
        <v>489</v>
      </c>
      <c r="H295" s="28" t="s">
        <v>507</v>
      </c>
      <c r="I295" s="26">
        <v>1103176</v>
      </c>
      <c r="J295" s="26">
        <v>88254</v>
      </c>
      <c r="K295" s="26">
        <v>1191430</v>
      </c>
      <c r="L295" s="22">
        <v>45803</v>
      </c>
    </row>
    <row r="296" spans="1:12" hidden="1" x14ac:dyDescent="0.25">
      <c r="A296" s="16" t="s">
        <v>12</v>
      </c>
      <c r="B296" s="29">
        <f t="shared" si="4"/>
        <v>4</v>
      </c>
      <c r="C296" s="30" t="s">
        <v>302</v>
      </c>
      <c r="D296" s="30" t="s">
        <v>24</v>
      </c>
      <c r="E296" s="43">
        <v>45761</v>
      </c>
      <c r="F296" s="28" t="s">
        <v>487</v>
      </c>
      <c r="G296" s="28" t="s">
        <v>489</v>
      </c>
      <c r="H296" s="28" t="s">
        <v>509</v>
      </c>
      <c r="I296" s="26">
        <v>2327682</v>
      </c>
      <c r="J296" s="26">
        <v>186215</v>
      </c>
      <c r="K296" s="26">
        <v>2513897</v>
      </c>
      <c r="L296" s="22">
        <v>45803</v>
      </c>
    </row>
    <row r="297" spans="1:12" hidden="1" x14ac:dyDescent="0.25">
      <c r="A297" s="16" t="s">
        <v>12</v>
      </c>
      <c r="B297" s="29">
        <f t="shared" si="4"/>
        <v>4</v>
      </c>
      <c r="C297" s="30" t="s">
        <v>303</v>
      </c>
      <c r="D297" s="30" t="s">
        <v>24</v>
      </c>
      <c r="E297" s="43">
        <v>45761</v>
      </c>
      <c r="F297" s="28" t="s">
        <v>487</v>
      </c>
      <c r="G297" s="28" t="s">
        <v>489</v>
      </c>
      <c r="H297" s="28" t="s">
        <v>499</v>
      </c>
      <c r="I297" s="26">
        <v>1250348</v>
      </c>
      <c r="J297" s="26">
        <v>100028</v>
      </c>
      <c r="K297" s="26">
        <v>1350376</v>
      </c>
      <c r="L297" s="22">
        <v>45803</v>
      </c>
    </row>
    <row r="298" spans="1:12" hidden="1" x14ac:dyDescent="0.25">
      <c r="A298" s="16" t="s">
        <v>12</v>
      </c>
      <c r="B298" s="29">
        <f t="shared" si="4"/>
        <v>4</v>
      </c>
      <c r="C298" s="30" t="s">
        <v>304</v>
      </c>
      <c r="D298" s="30" t="s">
        <v>24</v>
      </c>
      <c r="E298" s="43">
        <v>45761</v>
      </c>
      <c r="F298" s="28" t="s">
        <v>487</v>
      </c>
      <c r="G298" s="28" t="s">
        <v>489</v>
      </c>
      <c r="H298" s="28" t="s">
        <v>521</v>
      </c>
      <c r="I298" s="26">
        <v>1598065</v>
      </c>
      <c r="J298" s="26">
        <v>127845</v>
      </c>
      <c r="K298" s="26">
        <v>1725910</v>
      </c>
      <c r="L298" s="22">
        <v>45803</v>
      </c>
    </row>
    <row r="299" spans="1:12" hidden="1" x14ac:dyDescent="0.25">
      <c r="A299" s="16" t="s">
        <v>12</v>
      </c>
      <c r="B299" s="29">
        <f t="shared" si="4"/>
        <v>4</v>
      </c>
      <c r="C299" s="30" t="s">
        <v>305</v>
      </c>
      <c r="D299" s="30" t="s">
        <v>24</v>
      </c>
      <c r="E299" s="43">
        <v>45761</v>
      </c>
      <c r="F299" s="28" t="s">
        <v>487</v>
      </c>
      <c r="G299" s="28" t="s">
        <v>489</v>
      </c>
      <c r="H299" s="28" t="s">
        <v>505</v>
      </c>
      <c r="I299" s="26">
        <v>1119610</v>
      </c>
      <c r="J299" s="26">
        <v>89569</v>
      </c>
      <c r="K299" s="26">
        <v>1209179</v>
      </c>
      <c r="L299" s="22">
        <v>45803</v>
      </c>
    </row>
    <row r="300" spans="1:12" hidden="1" x14ac:dyDescent="0.25">
      <c r="A300" s="16" t="s">
        <v>12</v>
      </c>
      <c r="B300" s="29">
        <f t="shared" si="4"/>
        <v>4</v>
      </c>
      <c r="C300" s="30" t="s">
        <v>306</v>
      </c>
      <c r="D300" s="30" t="s">
        <v>24</v>
      </c>
      <c r="E300" s="43">
        <v>45762</v>
      </c>
      <c r="F300" s="28" t="s">
        <v>487</v>
      </c>
      <c r="G300" s="28" t="s">
        <v>489</v>
      </c>
      <c r="H300" s="28" t="s">
        <v>519</v>
      </c>
      <c r="I300" s="26">
        <v>542214</v>
      </c>
      <c r="J300" s="26">
        <v>43377</v>
      </c>
      <c r="K300" s="26">
        <v>585591</v>
      </c>
      <c r="L300" s="22">
        <v>45803</v>
      </c>
    </row>
    <row r="301" spans="1:12" hidden="1" x14ac:dyDescent="0.25">
      <c r="A301" s="16" t="s">
        <v>12</v>
      </c>
      <c r="B301" s="29">
        <f t="shared" si="4"/>
        <v>4</v>
      </c>
      <c r="C301" s="30" t="s">
        <v>307</v>
      </c>
      <c r="D301" s="30" t="s">
        <v>24</v>
      </c>
      <c r="E301" s="43">
        <v>45763</v>
      </c>
      <c r="F301" s="28" t="s">
        <v>487</v>
      </c>
      <c r="G301" s="28" t="s">
        <v>489</v>
      </c>
      <c r="H301" s="28" t="s">
        <v>525</v>
      </c>
      <c r="I301" s="26">
        <v>1576785</v>
      </c>
      <c r="J301" s="26">
        <v>126143</v>
      </c>
      <c r="K301" s="26">
        <v>1702928</v>
      </c>
      <c r="L301" s="22">
        <v>45803</v>
      </c>
    </row>
    <row r="302" spans="1:12" hidden="1" x14ac:dyDescent="0.25">
      <c r="A302" s="16" t="s">
        <v>12</v>
      </c>
      <c r="B302" s="29">
        <f t="shared" si="4"/>
        <v>4</v>
      </c>
      <c r="C302" s="30" t="s">
        <v>308</v>
      </c>
      <c r="D302" s="30" t="s">
        <v>24</v>
      </c>
      <c r="E302" s="43">
        <v>45763</v>
      </c>
      <c r="F302" s="28" t="s">
        <v>487</v>
      </c>
      <c r="G302" s="28" t="s">
        <v>489</v>
      </c>
      <c r="H302" s="28" t="s">
        <v>496</v>
      </c>
      <c r="I302" s="26">
        <v>760668</v>
      </c>
      <c r="J302" s="26">
        <v>60853</v>
      </c>
      <c r="K302" s="26">
        <v>821521</v>
      </c>
      <c r="L302" s="22">
        <v>45803</v>
      </c>
    </row>
    <row r="303" spans="1:12" hidden="1" x14ac:dyDescent="0.25">
      <c r="A303" s="16" t="s">
        <v>12</v>
      </c>
      <c r="B303" s="29">
        <f t="shared" si="4"/>
        <v>4</v>
      </c>
      <c r="C303" s="30" t="s">
        <v>309</v>
      </c>
      <c r="D303" s="30" t="s">
        <v>24</v>
      </c>
      <c r="E303" s="43">
        <v>45763</v>
      </c>
      <c r="F303" s="28" t="s">
        <v>487</v>
      </c>
      <c r="G303" s="28" t="s">
        <v>489</v>
      </c>
      <c r="H303" s="28" t="s">
        <v>503</v>
      </c>
      <c r="I303" s="26">
        <v>1640303</v>
      </c>
      <c r="J303" s="26">
        <v>131224</v>
      </c>
      <c r="K303" s="26">
        <v>1771527</v>
      </c>
      <c r="L303" s="22">
        <v>45803</v>
      </c>
    </row>
    <row r="304" spans="1:12" hidden="1" x14ac:dyDescent="0.25">
      <c r="A304" s="16" t="s">
        <v>12</v>
      </c>
      <c r="B304" s="29">
        <f t="shared" si="4"/>
        <v>4</v>
      </c>
      <c r="C304" s="30" t="s">
        <v>310</v>
      </c>
      <c r="D304" s="30" t="s">
        <v>24</v>
      </c>
      <c r="E304" s="43">
        <v>45763</v>
      </c>
      <c r="F304" s="28" t="s">
        <v>487</v>
      </c>
      <c r="G304" s="28" t="s">
        <v>489</v>
      </c>
      <c r="H304" s="28" t="s">
        <v>534</v>
      </c>
      <c r="I304" s="26">
        <v>348795</v>
      </c>
      <c r="J304" s="26">
        <v>27904</v>
      </c>
      <c r="K304" s="26">
        <v>376699</v>
      </c>
      <c r="L304" s="22">
        <v>45803</v>
      </c>
    </row>
    <row r="305" spans="1:12" hidden="1" x14ac:dyDescent="0.25">
      <c r="A305" s="16" t="s">
        <v>12</v>
      </c>
      <c r="B305" s="29">
        <f t="shared" si="4"/>
        <v>4</v>
      </c>
      <c r="C305" s="30" t="s">
        <v>311</v>
      </c>
      <c r="D305" s="30" t="s">
        <v>24</v>
      </c>
      <c r="E305" s="43">
        <v>45763</v>
      </c>
      <c r="F305" s="28" t="s">
        <v>487</v>
      </c>
      <c r="G305" s="28" t="s">
        <v>489</v>
      </c>
      <c r="H305" s="28" t="s">
        <v>522</v>
      </c>
      <c r="I305" s="26">
        <v>669305</v>
      </c>
      <c r="J305" s="26">
        <v>53544</v>
      </c>
      <c r="K305" s="26">
        <v>722849</v>
      </c>
      <c r="L305" s="22">
        <v>45803</v>
      </c>
    </row>
    <row r="306" spans="1:12" hidden="1" x14ac:dyDescent="0.25">
      <c r="A306" s="16" t="s">
        <v>12</v>
      </c>
      <c r="B306" s="29">
        <f t="shared" si="4"/>
        <v>4</v>
      </c>
      <c r="C306" s="30" t="s">
        <v>312</v>
      </c>
      <c r="D306" s="30" t="s">
        <v>24</v>
      </c>
      <c r="E306" s="43">
        <v>45763</v>
      </c>
      <c r="F306" s="28" t="s">
        <v>487</v>
      </c>
      <c r="G306" s="28" t="s">
        <v>489</v>
      </c>
      <c r="H306" s="28" t="s">
        <v>516</v>
      </c>
      <c r="I306" s="26">
        <v>615598</v>
      </c>
      <c r="J306" s="26">
        <v>49248</v>
      </c>
      <c r="K306" s="26">
        <v>664846</v>
      </c>
      <c r="L306" s="22">
        <v>45803</v>
      </c>
    </row>
    <row r="307" spans="1:12" hidden="1" x14ac:dyDescent="0.25">
      <c r="A307" s="16" t="s">
        <v>12</v>
      </c>
      <c r="B307" s="29">
        <f t="shared" si="4"/>
        <v>4</v>
      </c>
      <c r="C307" s="30" t="s">
        <v>313</v>
      </c>
      <c r="D307" s="30" t="s">
        <v>24</v>
      </c>
      <c r="E307" s="43">
        <v>45763</v>
      </c>
      <c r="F307" s="28" t="s">
        <v>487</v>
      </c>
      <c r="G307" s="28" t="s">
        <v>489</v>
      </c>
      <c r="H307" s="28" t="s">
        <v>535</v>
      </c>
      <c r="I307" s="26">
        <v>1192835</v>
      </c>
      <c r="J307" s="26">
        <v>95427</v>
      </c>
      <c r="K307" s="26">
        <v>1288262</v>
      </c>
      <c r="L307" s="22">
        <v>45803</v>
      </c>
    </row>
    <row r="308" spans="1:12" hidden="1" x14ac:dyDescent="0.25">
      <c r="A308" s="16" t="s">
        <v>12</v>
      </c>
      <c r="B308" s="29">
        <f t="shared" si="4"/>
        <v>4</v>
      </c>
      <c r="C308" s="30" t="s">
        <v>314</v>
      </c>
      <c r="D308" s="30" t="s">
        <v>24</v>
      </c>
      <c r="E308" s="43">
        <v>45763</v>
      </c>
      <c r="F308" s="28" t="s">
        <v>487</v>
      </c>
      <c r="G308" s="28" t="s">
        <v>489</v>
      </c>
      <c r="H308" s="28" t="s">
        <v>526</v>
      </c>
      <c r="I308" s="26">
        <v>1269275</v>
      </c>
      <c r="J308" s="26">
        <v>101542</v>
      </c>
      <c r="K308" s="26">
        <v>1370817</v>
      </c>
      <c r="L308" s="22">
        <v>45803</v>
      </c>
    </row>
    <row r="309" spans="1:12" hidden="1" x14ac:dyDescent="0.25">
      <c r="A309" s="16" t="s">
        <v>12</v>
      </c>
      <c r="B309" s="29">
        <f t="shared" si="4"/>
        <v>4</v>
      </c>
      <c r="C309" s="30" t="s">
        <v>315</v>
      </c>
      <c r="D309" s="30" t="s">
        <v>24</v>
      </c>
      <c r="E309" s="43">
        <v>45764</v>
      </c>
      <c r="F309" s="28" t="s">
        <v>487</v>
      </c>
      <c r="G309" s="28" t="s">
        <v>489</v>
      </c>
      <c r="H309" s="28" t="s">
        <v>513</v>
      </c>
      <c r="I309" s="26">
        <v>910352</v>
      </c>
      <c r="J309" s="26">
        <v>72828</v>
      </c>
      <c r="K309" s="26">
        <v>983180</v>
      </c>
      <c r="L309" s="22">
        <v>45803</v>
      </c>
    </row>
    <row r="310" spans="1:12" hidden="1" x14ac:dyDescent="0.25">
      <c r="A310" s="16" t="s">
        <v>12</v>
      </c>
      <c r="B310" s="29">
        <f t="shared" si="4"/>
        <v>4</v>
      </c>
      <c r="C310" s="30" t="s">
        <v>316</v>
      </c>
      <c r="D310" s="30" t="s">
        <v>24</v>
      </c>
      <c r="E310" s="43">
        <v>45766</v>
      </c>
      <c r="F310" s="28" t="s">
        <v>487</v>
      </c>
      <c r="G310" s="28" t="s">
        <v>489</v>
      </c>
      <c r="H310" s="28" t="s">
        <v>527</v>
      </c>
      <c r="I310" s="26">
        <v>740098</v>
      </c>
      <c r="J310" s="26">
        <v>59208</v>
      </c>
      <c r="K310" s="26">
        <v>799306</v>
      </c>
      <c r="L310" s="22">
        <v>45803</v>
      </c>
    </row>
    <row r="311" spans="1:12" hidden="1" x14ac:dyDescent="0.25">
      <c r="A311" s="16" t="s">
        <v>12</v>
      </c>
      <c r="B311" s="29">
        <f t="shared" si="4"/>
        <v>4</v>
      </c>
      <c r="C311" s="30" t="s">
        <v>317</v>
      </c>
      <c r="D311" s="30" t="s">
        <v>24</v>
      </c>
      <c r="E311" s="43">
        <v>45766</v>
      </c>
      <c r="F311" s="28" t="s">
        <v>487</v>
      </c>
      <c r="G311" s="28" t="s">
        <v>489</v>
      </c>
      <c r="H311" s="28" t="s">
        <v>539</v>
      </c>
      <c r="I311" s="26">
        <v>1240595</v>
      </c>
      <c r="J311" s="26">
        <v>99248</v>
      </c>
      <c r="K311" s="26">
        <v>1339843</v>
      </c>
      <c r="L311" s="22">
        <v>45803</v>
      </c>
    </row>
    <row r="312" spans="1:12" hidden="1" x14ac:dyDescent="0.25">
      <c r="A312" s="16" t="s">
        <v>12</v>
      </c>
      <c r="B312" s="29">
        <f t="shared" si="4"/>
        <v>4</v>
      </c>
      <c r="C312" s="30" t="s">
        <v>318</v>
      </c>
      <c r="D312" s="30" t="s">
        <v>24</v>
      </c>
      <c r="E312" s="43">
        <v>45766</v>
      </c>
      <c r="F312" s="28" t="s">
        <v>487</v>
      </c>
      <c r="G312" s="28" t="s">
        <v>489</v>
      </c>
      <c r="H312" s="28" t="s">
        <v>492</v>
      </c>
      <c r="I312" s="26">
        <v>1357380</v>
      </c>
      <c r="J312" s="26">
        <v>108590</v>
      </c>
      <c r="K312" s="26">
        <v>1465970</v>
      </c>
      <c r="L312" s="22">
        <v>45803</v>
      </c>
    </row>
    <row r="313" spans="1:12" hidden="1" x14ac:dyDescent="0.25">
      <c r="A313" s="16" t="s">
        <v>12</v>
      </c>
      <c r="B313" s="29">
        <f t="shared" si="4"/>
        <v>4</v>
      </c>
      <c r="C313" s="30" t="s">
        <v>319</v>
      </c>
      <c r="D313" s="30" t="s">
        <v>24</v>
      </c>
      <c r="E313" s="43">
        <v>45768</v>
      </c>
      <c r="F313" s="28" t="s">
        <v>487</v>
      </c>
      <c r="G313" s="28" t="s">
        <v>489</v>
      </c>
      <c r="H313" s="28" t="s">
        <v>510</v>
      </c>
      <c r="I313" s="26">
        <v>2453355</v>
      </c>
      <c r="J313" s="26">
        <v>196268</v>
      </c>
      <c r="K313" s="26">
        <v>2649623</v>
      </c>
      <c r="L313" s="22">
        <v>45803</v>
      </c>
    </row>
    <row r="314" spans="1:12" hidden="1" x14ac:dyDescent="0.25">
      <c r="A314" s="16" t="s">
        <v>12</v>
      </c>
      <c r="B314" s="29">
        <f t="shared" si="4"/>
        <v>4</v>
      </c>
      <c r="C314" s="30" t="s">
        <v>320</v>
      </c>
      <c r="D314" s="30" t="s">
        <v>24</v>
      </c>
      <c r="E314" s="43">
        <v>45768</v>
      </c>
      <c r="F314" s="28" t="s">
        <v>487</v>
      </c>
      <c r="G314" s="28" t="s">
        <v>489</v>
      </c>
      <c r="H314" s="28" t="s">
        <v>540</v>
      </c>
      <c r="I314" s="26">
        <v>952150</v>
      </c>
      <c r="J314" s="26">
        <v>76172</v>
      </c>
      <c r="K314" s="26">
        <v>1028322</v>
      </c>
      <c r="L314" s="22">
        <v>45803</v>
      </c>
    </row>
    <row r="315" spans="1:12" hidden="1" x14ac:dyDescent="0.25">
      <c r="A315" s="16" t="s">
        <v>12</v>
      </c>
      <c r="B315" s="29">
        <f t="shared" si="4"/>
        <v>4</v>
      </c>
      <c r="C315" s="30" t="s">
        <v>321</v>
      </c>
      <c r="D315" s="30" t="s">
        <v>24</v>
      </c>
      <c r="E315" s="43">
        <v>45768</v>
      </c>
      <c r="F315" s="28" t="s">
        <v>487</v>
      </c>
      <c r="G315" s="28" t="s">
        <v>489</v>
      </c>
      <c r="H315" s="28" t="s">
        <v>495</v>
      </c>
      <c r="I315" s="26">
        <v>1036527</v>
      </c>
      <c r="J315" s="26">
        <v>82922</v>
      </c>
      <c r="K315" s="26">
        <v>1119449</v>
      </c>
      <c r="L315" s="22">
        <v>45803</v>
      </c>
    </row>
    <row r="316" spans="1:12" hidden="1" x14ac:dyDescent="0.25">
      <c r="A316" s="16" t="s">
        <v>12</v>
      </c>
      <c r="B316" s="29">
        <f t="shared" si="4"/>
        <v>4</v>
      </c>
      <c r="C316" s="30" t="s">
        <v>322</v>
      </c>
      <c r="D316" s="30" t="s">
        <v>24</v>
      </c>
      <c r="E316" s="43">
        <v>45768</v>
      </c>
      <c r="F316" s="28" t="s">
        <v>487</v>
      </c>
      <c r="G316" s="28" t="s">
        <v>489</v>
      </c>
      <c r="H316" s="28" t="s">
        <v>497</v>
      </c>
      <c r="I316" s="26">
        <v>1068994</v>
      </c>
      <c r="J316" s="26">
        <v>85520</v>
      </c>
      <c r="K316" s="26">
        <v>1154514</v>
      </c>
      <c r="L316" s="22">
        <v>45803</v>
      </c>
    </row>
    <row r="317" spans="1:12" hidden="1" x14ac:dyDescent="0.25">
      <c r="A317" s="16" t="s">
        <v>12</v>
      </c>
      <c r="B317" s="29">
        <f t="shared" si="4"/>
        <v>4</v>
      </c>
      <c r="C317" s="30" t="s">
        <v>323</v>
      </c>
      <c r="D317" s="30" t="s">
        <v>24</v>
      </c>
      <c r="E317" s="43">
        <v>45768</v>
      </c>
      <c r="F317" s="28" t="s">
        <v>487</v>
      </c>
      <c r="G317" s="28" t="s">
        <v>489</v>
      </c>
      <c r="H317" s="28" t="s">
        <v>494</v>
      </c>
      <c r="I317" s="26">
        <v>2428158</v>
      </c>
      <c r="J317" s="26">
        <v>194253</v>
      </c>
      <c r="K317" s="26">
        <v>2622411</v>
      </c>
      <c r="L317" s="22">
        <v>45803</v>
      </c>
    </row>
    <row r="318" spans="1:12" hidden="1" x14ac:dyDescent="0.25">
      <c r="A318" s="16" t="s">
        <v>12</v>
      </c>
      <c r="B318" s="29">
        <f t="shared" si="4"/>
        <v>4</v>
      </c>
      <c r="C318" s="30" t="s">
        <v>324</v>
      </c>
      <c r="D318" s="30" t="s">
        <v>24</v>
      </c>
      <c r="E318" s="43">
        <v>45768</v>
      </c>
      <c r="F318" s="28" t="s">
        <v>487</v>
      </c>
      <c r="G318" s="28" t="s">
        <v>489</v>
      </c>
      <c r="H318" s="28" t="s">
        <v>535</v>
      </c>
      <c r="I318" s="26">
        <v>1121694</v>
      </c>
      <c r="J318" s="26">
        <v>89736</v>
      </c>
      <c r="K318" s="26">
        <v>1211430</v>
      </c>
      <c r="L318" s="22">
        <v>45803</v>
      </c>
    </row>
    <row r="319" spans="1:12" hidden="1" x14ac:dyDescent="0.25">
      <c r="A319" s="16" t="s">
        <v>12</v>
      </c>
      <c r="B319" s="29">
        <f t="shared" si="4"/>
        <v>4</v>
      </c>
      <c r="C319" s="30" t="s">
        <v>325</v>
      </c>
      <c r="D319" s="30" t="s">
        <v>24</v>
      </c>
      <c r="E319" s="43">
        <v>45768</v>
      </c>
      <c r="F319" s="28" t="s">
        <v>487</v>
      </c>
      <c r="G319" s="28" t="s">
        <v>489</v>
      </c>
      <c r="H319" s="28" t="s">
        <v>515</v>
      </c>
      <c r="I319" s="26">
        <v>624635</v>
      </c>
      <c r="J319" s="26">
        <v>49971</v>
      </c>
      <c r="K319" s="26">
        <v>674606</v>
      </c>
      <c r="L319" s="22">
        <v>45803</v>
      </c>
    </row>
    <row r="320" spans="1:12" hidden="1" x14ac:dyDescent="0.25">
      <c r="A320" s="16" t="s">
        <v>12</v>
      </c>
      <c r="B320" s="29">
        <f t="shared" si="4"/>
        <v>4</v>
      </c>
      <c r="C320" s="30" t="s">
        <v>326</v>
      </c>
      <c r="D320" s="30" t="s">
        <v>24</v>
      </c>
      <c r="E320" s="43">
        <v>45768</v>
      </c>
      <c r="F320" s="28" t="s">
        <v>487</v>
      </c>
      <c r="G320" s="28" t="s">
        <v>489</v>
      </c>
      <c r="H320" s="28" t="s">
        <v>509</v>
      </c>
      <c r="I320" s="26">
        <v>3457450</v>
      </c>
      <c r="J320" s="26">
        <v>276596</v>
      </c>
      <c r="K320" s="26">
        <v>3734046</v>
      </c>
      <c r="L320" s="22">
        <v>45803</v>
      </c>
    </row>
    <row r="321" spans="1:12" ht="25.5" hidden="1" x14ac:dyDescent="0.25">
      <c r="A321" s="16" t="s">
        <v>12</v>
      </c>
      <c r="B321" s="29">
        <f t="shared" si="4"/>
        <v>4</v>
      </c>
      <c r="C321" s="30" t="s">
        <v>327</v>
      </c>
      <c r="D321" s="30" t="s">
        <v>24</v>
      </c>
      <c r="E321" s="43">
        <v>45768</v>
      </c>
      <c r="F321" s="28" t="s">
        <v>487</v>
      </c>
      <c r="G321" s="28" t="s">
        <v>489</v>
      </c>
      <c r="H321" s="28" t="s">
        <v>500</v>
      </c>
      <c r="I321" s="26">
        <v>709941</v>
      </c>
      <c r="J321" s="26">
        <v>56795</v>
      </c>
      <c r="K321" s="26">
        <v>766736</v>
      </c>
      <c r="L321" s="22">
        <v>45803</v>
      </c>
    </row>
    <row r="322" spans="1:12" hidden="1" x14ac:dyDescent="0.25">
      <c r="A322" s="16" t="s">
        <v>12</v>
      </c>
      <c r="B322" s="29">
        <f t="shared" si="4"/>
        <v>4</v>
      </c>
      <c r="C322" s="30" t="s">
        <v>328</v>
      </c>
      <c r="D322" s="30" t="s">
        <v>24</v>
      </c>
      <c r="E322" s="43">
        <v>45769</v>
      </c>
      <c r="F322" s="28" t="s">
        <v>487</v>
      </c>
      <c r="G322" s="28" t="s">
        <v>489</v>
      </c>
      <c r="H322" s="28" t="s">
        <v>517</v>
      </c>
      <c r="I322" s="26">
        <v>1872958</v>
      </c>
      <c r="J322" s="26">
        <v>149837</v>
      </c>
      <c r="K322" s="26">
        <v>2022795</v>
      </c>
      <c r="L322" s="22">
        <v>45803</v>
      </c>
    </row>
    <row r="323" spans="1:12" hidden="1" x14ac:dyDescent="0.25">
      <c r="A323" s="16" t="s">
        <v>12</v>
      </c>
      <c r="B323" s="29">
        <f t="shared" si="4"/>
        <v>4</v>
      </c>
      <c r="C323" s="30" t="s">
        <v>329</v>
      </c>
      <c r="D323" s="30" t="s">
        <v>24</v>
      </c>
      <c r="E323" s="43">
        <v>45770</v>
      </c>
      <c r="F323" s="28" t="s">
        <v>487</v>
      </c>
      <c r="G323" s="28" t="s">
        <v>489</v>
      </c>
      <c r="H323" s="28" t="s">
        <v>541</v>
      </c>
      <c r="I323" s="26">
        <v>1419061</v>
      </c>
      <c r="J323" s="26">
        <v>113525</v>
      </c>
      <c r="K323" s="26">
        <v>1532586</v>
      </c>
      <c r="L323" s="22">
        <v>45803</v>
      </c>
    </row>
    <row r="324" spans="1:12" hidden="1" x14ac:dyDescent="0.25">
      <c r="A324" s="16" t="s">
        <v>12</v>
      </c>
      <c r="B324" s="29">
        <f t="shared" ref="B324:B387" si="5">MONTH(E324)</f>
        <v>4</v>
      </c>
      <c r="C324" s="30" t="s">
        <v>330</v>
      </c>
      <c r="D324" s="30" t="s">
        <v>24</v>
      </c>
      <c r="E324" s="43">
        <v>45770</v>
      </c>
      <c r="F324" s="28" t="s">
        <v>487</v>
      </c>
      <c r="G324" s="28" t="s">
        <v>489</v>
      </c>
      <c r="H324" s="28" t="s">
        <v>537</v>
      </c>
      <c r="I324" s="26">
        <v>736632</v>
      </c>
      <c r="J324" s="26">
        <v>58931</v>
      </c>
      <c r="K324" s="26">
        <v>795563</v>
      </c>
      <c r="L324" s="22">
        <v>45803</v>
      </c>
    </row>
    <row r="325" spans="1:12" hidden="1" x14ac:dyDescent="0.25">
      <c r="A325" s="16" t="s">
        <v>12</v>
      </c>
      <c r="B325" s="29">
        <f t="shared" si="5"/>
        <v>4</v>
      </c>
      <c r="C325" s="30" t="s">
        <v>331</v>
      </c>
      <c r="D325" s="30" t="s">
        <v>24</v>
      </c>
      <c r="E325" s="43">
        <v>45770</v>
      </c>
      <c r="F325" s="28" t="s">
        <v>487</v>
      </c>
      <c r="G325" s="28" t="s">
        <v>489</v>
      </c>
      <c r="H325" s="28" t="s">
        <v>492</v>
      </c>
      <c r="I325" s="26">
        <v>2069125</v>
      </c>
      <c r="J325" s="26">
        <v>165530</v>
      </c>
      <c r="K325" s="26">
        <v>2234655</v>
      </c>
      <c r="L325" s="22">
        <v>45803</v>
      </c>
    </row>
    <row r="326" spans="1:12" hidden="1" x14ac:dyDescent="0.25">
      <c r="A326" s="16" t="s">
        <v>12</v>
      </c>
      <c r="B326" s="29">
        <f t="shared" si="5"/>
        <v>4</v>
      </c>
      <c r="C326" s="30" t="s">
        <v>332</v>
      </c>
      <c r="D326" s="30" t="s">
        <v>24</v>
      </c>
      <c r="E326" s="43">
        <v>45771</v>
      </c>
      <c r="F326" s="28" t="s">
        <v>487</v>
      </c>
      <c r="G326" s="28" t="s">
        <v>489</v>
      </c>
      <c r="H326" s="28" t="s">
        <v>499</v>
      </c>
      <c r="I326" s="26">
        <v>1300945</v>
      </c>
      <c r="J326" s="26">
        <v>104076</v>
      </c>
      <c r="K326" s="26">
        <v>1405021</v>
      </c>
      <c r="L326" s="22">
        <v>45803</v>
      </c>
    </row>
    <row r="327" spans="1:12" hidden="1" x14ac:dyDescent="0.25">
      <c r="A327" s="16" t="s">
        <v>12</v>
      </c>
      <c r="B327" s="29">
        <f t="shared" si="5"/>
        <v>4</v>
      </c>
      <c r="C327" s="30" t="s">
        <v>333</v>
      </c>
      <c r="D327" s="30" t="s">
        <v>24</v>
      </c>
      <c r="E327" s="43">
        <v>45771</v>
      </c>
      <c r="F327" s="28" t="s">
        <v>487</v>
      </c>
      <c r="G327" s="28" t="s">
        <v>489</v>
      </c>
      <c r="H327" s="28" t="s">
        <v>521</v>
      </c>
      <c r="I327" s="26">
        <v>1828991</v>
      </c>
      <c r="J327" s="26">
        <v>146319</v>
      </c>
      <c r="K327" s="26">
        <v>1975310</v>
      </c>
      <c r="L327" s="22">
        <v>45803</v>
      </c>
    </row>
    <row r="328" spans="1:12" hidden="1" x14ac:dyDescent="0.25">
      <c r="A328" s="16" t="s">
        <v>12</v>
      </c>
      <c r="B328" s="29">
        <f t="shared" si="5"/>
        <v>4</v>
      </c>
      <c r="C328" s="30" t="s">
        <v>334</v>
      </c>
      <c r="D328" s="30" t="s">
        <v>24</v>
      </c>
      <c r="E328" s="43">
        <v>45771</v>
      </c>
      <c r="F328" s="28" t="s">
        <v>487</v>
      </c>
      <c r="G328" s="28" t="s">
        <v>489</v>
      </c>
      <c r="H328" s="28" t="s">
        <v>529</v>
      </c>
      <c r="I328" s="26">
        <v>602007</v>
      </c>
      <c r="J328" s="26">
        <v>48161</v>
      </c>
      <c r="K328" s="26">
        <v>650168</v>
      </c>
      <c r="L328" s="22">
        <v>45803</v>
      </c>
    </row>
    <row r="329" spans="1:12" hidden="1" x14ac:dyDescent="0.25">
      <c r="A329" s="16" t="s">
        <v>12</v>
      </c>
      <c r="B329" s="29">
        <f t="shared" si="5"/>
        <v>4</v>
      </c>
      <c r="C329" s="30" t="s">
        <v>335</v>
      </c>
      <c r="D329" s="30" t="s">
        <v>24</v>
      </c>
      <c r="E329" s="43">
        <v>45772</v>
      </c>
      <c r="F329" s="28" t="s">
        <v>487</v>
      </c>
      <c r="G329" s="28" t="s">
        <v>489</v>
      </c>
      <c r="H329" s="28" t="s">
        <v>526</v>
      </c>
      <c r="I329" s="26">
        <v>770815</v>
      </c>
      <c r="J329" s="26">
        <v>61665</v>
      </c>
      <c r="K329" s="26">
        <v>832480</v>
      </c>
      <c r="L329" s="22">
        <v>45803</v>
      </c>
    </row>
    <row r="330" spans="1:12" hidden="1" x14ac:dyDescent="0.25">
      <c r="A330" s="16" t="s">
        <v>12</v>
      </c>
      <c r="B330" s="29">
        <f t="shared" si="5"/>
        <v>4</v>
      </c>
      <c r="C330" s="30" t="s">
        <v>336</v>
      </c>
      <c r="D330" s="30" t="s">
        <v>24</v>
      </c>
      <c r="E330" s="43">
        <v>45772</v>
      </c>
      <c r="F330" s="28" t="s">
        <v>487</v>
      </c>
      <c r="G330" s="28" t="s">
        <v>489</v>
      </c>
      <c r="H330" s="28" t="s">
        <v>531</v>
      </c>
      <c r="I330" s="26">
        <v>1004443</v>
      </c>
      <c r="J330" s="26">
        <v>80355</v>
      </c>
      <c r="K330" s="26">
        <v>1084798</v>
      </c>
      <c r="L330" s="22">
        <v>45803</v>
      </c>
    </row>
    <row r="331" spans="1:12" hidden="1" x14ac:dyDescent="0.25">
      <c r="A331" s="16" t="s">
        <v>12</v>
      </c>
      <c r="B331" s="29">
        <f t="shared" si="5"/>
        <v>4</v>
      </c>
      <c r="C331" s="30" t="s">
        <v>337</v>
      </c>
      <c r="D331" s="30" t="s">
        <v>24</v>
      </c>
      <c r="E331" s="43">
        <v>45772</v>
      </c>
      <c r="F331" s="28" t="s">
        <v>487</v>
      </c>
      <c r="G331" s="28" t="s">
        <v>489</v>
      </c>
      <c r="H331" s="28" t="s">
        <v>504</v>
      </c>
      <c r="I331" s="26">
        <v>821988</v>
      </c>
      <c r="J331" s="26">
        <v>65759</v>
      </c>
      <c r="K331" s="26">
        <v>887747</v>
      </c>
      <c r="L331" s="22">
        <v>45803</v>
      </c>
    </row>
    <row r="332" spans="1:12" hidden="1" x14ac:dyDescent="0.25">
      <c r="A332" s="16" t="s">
        <v>12</v>
      </c>
      <c r="B332" s="29">
        <f t="shared" si="5"/>
        <v>4</v>
      </c>
      <c r="C332" s="30" t="s">
        <v>338</v>
      </c>
      <c r="D332" s="30" t="s">
        <v>24</v>
      </c>
      <c r="E332" s="43">
        <v>45772</v>
      </c>
      <c r="F332" s="28" t="s">
        <v>487</v>
      </c>
      <c r="G332" s="28" t="s">
        <v>489</v>
      </c>
      <c r="H332" s="28" t="s">
        <v>513</v>
      </c>
      <c r="I332" s="26">
        <v>902617</v>
      </c>
      <c r="J332" s="26">
        <v>72209</v>
      </c>
      <c r="K332" s="26">
        <v>974826</v>
      </c>
      <c r="L332" s="22">
        <v>45803</v>
      </c>
    </row>
    <row r="333" spans="1:12" hidden="1" x14ac:dyDescent="0.25">
      <c r="A333" s="16" t="s">
        <v>12</v>
      </c>
      <c r="B333" s="29">
        <f t="shared" si="5"/>
        <v>4</v>
      </c>
      <c r="C333" s="30" t="s">
        <v>339</v>
      </c>
      <c r="D333" s="30" t="s">
        <v>24</v>
      </c>
      <c r="E333" s="43">
        <v>45772</v>
      </c>
      <c r="F333" s="28" t="s">
        <v>487</v>
      </c>
      <c r="G333" s="28" t="s">
        <v>489</v>
      </c>
      <c r="H333" s="28" t="s">
        <v>534</v>
      </c>
      <c r="I333" s="26">
        <v>418554</v>
      </c>
      <c r="J333" s="26">
        <v>33484</v>
      </c>
      <c r="K333" s="26">
        <v>452038</v>
      </c>
      <c r="L333" s="22">
        <v>45803</v>
      </c>
    </row>
    <row r="334" spans="1:12" hidden="1" x14ac:dyDescent="0.25">
      <c r="A334" s="16" t="s">
        <v>12</v>
      </c>
      <c r="B334" s="29">
        <f t="shared" si="5"/>
        <v>4</v>
      </c>
      <c r="C334" s="30" t="s">
        <v>340</v>
      </c>
      <c r="D334" s="30" t="s">
        <v>24</v>
      </c>
      <c r="E334" s="43">
        <v>45772</v>
      </c>
      <c r="F334" s="28" t="s">
        <v>487</v>
      </c>
      <c r="G334" s="28" t="s">
        <v>489</v>
      </c>
      <c r="H334" s="28" t="s">
        <v>503</v>
      </c>
      <c r="I334" s="26">
        <v>1987625</v>
      </c>
      <c r="J334" s="26">
        <v>159010</v>
      </c>
      <c r="K334" s="26">
        <v>2146635</v>
      </c>
      <c r="L334" s="22">
        <v>45803</v>
      </c>
    </row>
    <row r="335" spans="1:12" hidden="1" x14ac:dyDescent="0.25">
      <c r="A335" s="16" t="s">
        <v>12</v>
      </c>
      <c r="B335" s="29">
        <f t="shared" si="5"/>
        <v>4</v>
      </c>
      <c r="C335" s="30" t="s">
        <v>341</v>
      </c>
      <c r="D335" s="30" t="s">
        <v>24</v>
      </c>
      <c r="E335" s="43">
        <v>45772</v>
      </c>
      <c r="F335" s="28" t="s">
        <v>487</v>
      </c>
      <c r="G335" s="28" t="s">
        <v>489</v>
      </c>
      <c r="H335" s="28" t="s">
        <v>496</v>
      </c>
      <c r="I335" s="26">
        <v>380860</v>
      </c>
      <c r="J335" s="26">
        <v>30469</v>
      </c>
      <c r="K335" s="26">
        <v>411329</v>
      </c>
      <c r="L335" s="22">
        <v>45803</v>
      </c>
    </row>
    <row r="336" spans="1:12" x14ac:dyDescent="0.25">
      <c r="A336" s="16" t="s">
        <v>15</v>
      </c>
      <c r="B336" s="29">
        <f t="shared" si="5"/>
        <v>4</v>
      </c>
      <c r="C336" s="30" t="s">
        <v>559</v>
      </c>
      <c r="D336" s="30"/>
      <c r="E336" s="43">
        <v>45772</v>
      </c>
      <c r="F336" s="28" t="s">
        <v>487</v>
      </c>
      <c r="G336" s="28" t="s">
        <v>489</v>
      </c>
      <c r="H336" s="28" t="s">
        <v>548</v>
      </c>
      <c r="I336" s="26"/>
      <c r="J336" s="26"/>
      <c r="K336" s="26">
        <v>-74976175</v>
      </c>
      <c r="L336" s="22"/>
    </row>
    <row r="337" spans="1:12" hidden="1" x14ac:dyDescent="0.25">
      <c r="A337" s="16" t="s">
        <v>12</v>
      </c>
      <c r="B337" s="29">
        <f t="shared" si="5"/>
        <v>4</v>
      </c>
      <c r="C337" s="30" t="s">
        <v>342</v>
      </c>
      <c r="D337" s="30" t="s">
        <v>24</v>
      </c>
      <c r="E337" s="43">
        <v>45773</v>
      </c>
      <c r="F337" s="28" t="s">
        <v>487</v>
      </c>
      <c r="G337" s="28" t="s">
        <v>489</v>
      </c>
      <c r="H337" s="28" t="s">
        <v>502</v>
      </c>
      <c r="I337" s="26">
        <v>1249000</v>
      </c>
      <c r="J337" s="26">
        <v>99920</v>
      </c>
      <c r="K337" s="26">
        <v>1348920</v>
      </c>
      <c r="L337" s="22">
        <v>45803</v>
      </c>
    </row>
    <row r="338" spans="1:12" hidden="1" x14ac:dyDescent="0.25">
      <c r="A338" s="16" t="s">
        <v>12</v>
      </c>
      <c r="B338" s="29">
        <f t="shared" si="5"/>
        <v>4</v>
      </c>
      <c r="C338" s="30" t="s">
        <v>343</v>
      </c>
      <c r="D338" s="30" t="s">
        <v>24</v>
      </c>
      <c r="E338" s="43">
        <v>45775</v>
      </c>
      <c r="F338" s="28" t="s">
        <v>487</v>
      </c>
      <c r="G338" s="28" t="s">
        <v>489</v>
      </c>
      <c r="H338" s="28" t="s">
        <v>523</v>
      </c>
      <c r="I338" s="26">
        <v>2284965</v>
      </c>
      <c r="J338" s="26">
        <v>182797</v>
      </c>
      <c r="K338" s="26">
        <v>2467762</v>
      </c>
      <c r="L338" s="22">
        <v>45803</v>
      </c>
    </row>
    <row r="339" spans="1:12" hidden="1" x14ac:dyDescent="0.25">
      <c r="A339" s="16" t="s">
        <v>12</v>
      </c>
      <c r="B339" s="29">
        <f t="shared" si="5"/>
        <v>4</v>
      </c>
      <c r="C339" s="30" t="s">
        <v>344</v>
      </c>
      <c r="D339" s="30" t="s">
        <v>24</v>
      </c>
      <c r="E339" s="43">
        <v>45775</v>
      </c>
      <c r="F339" s="28" t="s">
        <v>487</v>
      </c>
      <c r="G339" s="28" t="s">
        <v>489</v>
      </c>
      <c r="H339" s="28" t="s">
        <v>515</v>
      </c>
      <c r="I339" s="26">
        <v>1587964</v>
      </c>
      <c r="J339" s="26">
        <v>127037</v>
      </c>
      <c r="K339" s="26">
        <v>1715001</v>
      </c>
      <c r="L339" s="22">
        <v>45803</v>
      </c>
    </row>
    <row r="340" spans="1:12" hidden="1" x14ac:dyDescent="0.25">
      <c r="A340" s="16" t="s">
        <v>12</v>
      </c>
      <c r="B340" s="29">
        <f t="shared" si="5"/>
        <v>4</v>
      </c>
      <c r="C340" s="30" t="s">
        <v>345</v>
      </c>
      <c r="D340" s="30" t="s">
        <v>24</v>
      </c>
      <c r="E340" s="43">
        <v>45775</v>
      </c>
      <c r="F340" s="28" t="s">
        <v>487</v>
      </c>
      <c r="G340" s="28" t="s">
        <v>489</v>
      </c>
      <c r="H340" s="28" t="s">
        <v>530</v>
      </c>
      <c r="I340" s="26">
        <v>1758400</v>
      </c>
      <c r="J340" s="26">
        <v>140672</v>
      </c>
      <c r="K340" s="26">
        <v>1899072</v>
      </c>
      <c r="L340" s="22">
        <v>45803</v>
      </c>
    </row>
    <row r="341" spans="1:12" hidden="1" x14ac:dyDescent="0.25">
      <c r="A341" s="16" t="s">
        <v>13</v>
      </c>
      <c r="B341" s="29">
        <f t="shared" si="5"/>
        <v>4</v>
      </c>
      <c r="C341" s="30" t="s">
        <v>552</v>
      </c>
      <c r="D341" s="30" t="s">
        <v>563</v>
      </c>
      <c r="E341" s="43">
        <v>45776</v>
      </c>
      <c r="F341" s="28" t="s">
        <v>487</v>
      </c>
      <c r="G341" s="28" t="s">
        <v>489</v>
      </c>
      <c r="H341" s="28" t="s">
        <v>20</v>
      </c>
      <c r="I341" s="26">
        <v>-20086532</v>
      </c>
      <c r="J341" s="26">
        <v>-1606923</v>
      </c>
      <c r="K341" s="26">
        <v>-21693455</v>
      </c>
      <c r="L341" s="22">
        <v>45803</v>
      </c>
    </row>
    <row r="342" spans="1:12" hidden="1" x14ac:dyDescent="0.25">
      <c r="A342" s="16" t="s">
        <v>562</v>
      </c>
      <c r="B342" s="29">
        <f t="shared" si="5"/>
        <v>4</v>
      </c>
      <c r="C342" s="30">
        <v>2780</v>
      </c>
      <c r="D342" s="30" t="s">
        <v>565</v>
      </c>
      <c r="E342" s="43">
        <v>45776</v>
      </c>
      <c r="F342" s="28" t="s">
        <v>487</v>
      </c>
      <c r="G342" s="28" t="s">
        <v>489</v>
      </c>
      <c r="H342" s="28" t="s">
        <v>566</v>
      </c>
      <c r="I342" s="26">
        <v>-2912320</v>
      </c>
      <c r="J342" s="26">
        <v>-232986</v>
      </c>
      <c r="K342" s="64">
        <f>J342+I342</f>
        <v>-3145306</v>
      </c>
      <c r="L342" s="22">
        <v>45803</v>
      </c>
    </row>
    <row r="343" spans="1:12" hidden="1" x14ac:dyDescent="0.25">
      <c r="A343" s="16" t="s">
        <v>562</v>
      </c>
      <c r="B343" s="29">
        <f t="shared" si="5"/>
        <v>4</v>
      </c>
      <c r="C343" s="30"/>
      <c r="D343" s="30"/>
      <c r="E343" s="43">
        <v>45777</v>
      </c>
      <c r="F343" s="28"/>
      <c r="G343" s="28"/>
      <c r="H343" s="28" t="s">
        <v>575</v>
      </c>
      <c r="I343" s="26"/>
      <c r="J343" s="26"/>
      <c r="K343" s="64">
        <v>-2704298</v>
      </c>
      <c r="L343" s="22">
        <v>45803</v>
      </c>
    </row>
    <row r="344" spans="1:12" hidden="1" x14ac:dyDescent="0.25">
      <c r="A344" s="16" t="s">
        <v>562</v>
      </c>
      <c r="B344" s="29">
        <f t="shared" si="5"/>
        <v>4</v>
      </c>
      <c r="C344" s="30"/>
      <c r="D344" s="30"/>
      <c r="E344" s="43">
        <v>45777</v>
      </c>
      <c r="F344" s="28"/>
      <c r="G344" s="28"/>
      <c r="H344" s="28" t="s">
        <v>576</v>
      </c>
      <c r="I344" s="26"/>
      <c r="J344" s="26"/>
      <c r="K344" s="64">
        <v>-1248137</v>
      </c>
      <c r="L344" s="22">
        <v>45803</v>
      </c>
    </row>
    <row r="345" spans="1:12" hidden="1" x14ac:dyDescent="0.25">
      <c r="A345" s="16" t="s">
        <v>12</v>
      </c>
      <c r="B345" s="29">
        <f t="shared" si="5"/>
        <v>5</v>
      </c>
      <c r="C345" s="30" t="s">
        <v>346</v>
      </c>
      <c r="D345" s="30" t="s">
        <v>24</v>
      </c>
      <c r="E345" s="43">
        <v>45779</v>
      </c>
      <c r="F345" s="28" t="s">
        <v>487</v>
      </c>
      <c r="G345" s="28" t="s">
        <v>489</v>
      </c>
      <c r="H345" s="28" t="s">
        <v>494</v>
      </c>
      <c r="I345" s="26">
        <v>2150379</v>
      </c>
      <c r="J345" s="26">
        <v>172030</v>
      </c>
      <c r="K345" s="26">
        <v>2322409</v>
      </c>
      <c r="L345" s="22">
        <v>45833</v>
      </c>
    </row>
    <row r="346" spans="1:12" hidden="1" x14ac:dyDescent="0.25">
      <c r="A346" s="16" t="s">
        <v>12</v>
      </c>
      <c r="B346" s="29">
        <f t="shared" si="5"/>
        <v>5</v>
      </c>
      <c r="C346" s="30" t="s">
        <v>347</v>
      </c>
      <c r="D346" s="30" t="s">
        <v>24</v>
      </c>
      <c r="E346" s="43">
        <v>45780</v>
      </c>
      <c r="F346" s="28" t="s">
        <v>487</v>
      </c>
      <c r="G346" s="28" t="s">
        <v>489</v>
      </c>
      <c r="H346" s="28" t="s">
        <v>540</v>
      </c>
      <c r="I346" s="26">
        <v>1097232</v>
      </c>
      <c r="J346" s="26">
        <v>87779</v>
      </c>
      <c r="K346" s="26">
        <v>1185011</v>
      </c>
      <c r="L346" s="22">
        <v>45833</v>
      </c>
    </row>
    <row r="347" spans="1:12" ht="25.5" hidden="1" x14ac:dyDescent="0.25">
      <c r="A347" s="16" t="s">
        <v>12</v>
      </c>
      <c r="B347" s="29">
        <f t="shared" si="5"/>
        <v>5</v>
      </c>
      <c r="C347" s="30" t="s">
        <v>348</v>
      </c>
      <c r="D347" s="30" t="s">
        <v>24</v>
      </c>
      <c r="E347" s="43">
        <v>45780</v>
      </c>
      <c r="F347" s="28" t="s">
        <v>487</v>
      </c>
      <c r="G347" s="28" t="s">
        <v>489</v>
      </c>
      <c r="H347" s="28" t="s">
        <v>500</v>
      </c>
      <c r="I347" s="26">
        <v>814299</v>
      </c>
      <c r="J347" s="26">
        <v>65144</v>
      </c>
      <c r="K347" s="26">
        <v>879443</v>
      </c>
      <c r="L347" s="22">
        <v>45833</v>
      </c>
    </row>
    <row r="348" spans="1:12" hidden="1" x14ac:dyDescent="0.25">
      <c r="A348" s="16" t="s">
        <v>12</v>
      </c>
      <c r="B348" s="29">
        <f t="shared" si="5"/>
        <v>5</v>
      </c>
      <c r="C348" s="30" t="s">
        <v>349</v>
      </c>
      <c r="D348" s="30" t="s">
        <v>24</v>
      </c>
      <c r="E348" s="43">
        <v>45780</v>
      </c>
      <c r="F348" s="28" t="s">
        <v>487</v>
      </c>
      <c r="G348" s="28" t="s">
        <v>489</v>
      </c>
      <c r="H348" s="28" t="s">
        <v>506</v>
      </c>
      <c r="I348" s="26">
        <v>720018</v>
      </c>
      <c r="J348" s="26">
        <v>57601</v>
      </c>
      <c r="K348" s="26">
        <v>777619</v>
      </c>
      <c r="L348" s="22">
        <v>45833</v>
      </c>
    </row>
    <row r="349" spans="1:12" hidden="1" x14ac:dyDescent="0.25">
      <c r="A349" s="16" t="s">
        <v>12</v>
      </c>
      <c r="B349" s="29">
        <f t="shared" si="5"/>
        <v>5</v>
      </c>
      <c r="C349" s="30" t="s">
        <v>350</v>
      </c>
      <c r="D349" s="30" t="s">
        <v>24</v>
      </c>
      <c r="E349" s="43">
        <v>45780</v>
      </c>
      <c r="F349" s="28" t="s">
        <v>487</v>
      </c>
      <c r="G349" s="28" t="s">
        <v>489</v>
      </c>
      <c r="H349" s="28" t="s">
        <v>511</v>
      </c>
      <c r="I349" s="26">
        <v>3124740</v>
      </c>
      <c r="J349" s="26">
        <v>249979</v>
      </c>
      <c r="K349" s="26">
        <v>3374719</v>
      </c>
      <c r="L349" s="22">
        <v>45833</v>
      </c>
    </row>
    <row r="350" spans="1:12" hidden="1" x14ac:dyDescent="0.25">
      <c r="A350" s="16" t="s">
        <v>12</v>
      </c>
      <c r="B350" s="29">
        <f t="shared" si="5"/>
        <v>5</v>
      </c>
      <c r="C350" s="30" t="s">
        <v>351</v>
      </c>
      <c r="D350" s="30" t="s">
        <v>24</v>
      </c>
      <c r="E350" s="43">
        <v>45780</v>
      </c>
      <c r="F350" s="28" t="s">
        <v>487</v>
      </c>
      <c r="G350" s="28" t="s">
        <v>489</v>
      </c>
      <c r="H350" s="28" t="s">
        <v>491</v>
      </c>
      <c r="I350" s="26">
        <v>612870</v>
      </c>
      <c r="J350" s="26">
        <v>49030</v>
      </c>
      <c r="K350" s="26">
        <v>661900</v>
      </c>
      <c r="L350" s="22">
        <v>45833</v>
      </c>
    </row>
    <row r="351" spans="1:12" ht="25.5" hidden="1" x14ac:dyDescent="0.25">
      <c r="A351" s="16" t="s">
        <v>12</v>
      </c>
      <c r="B351" s="29">
        <f t="shared" si="5"/>
        <v>5</v>
      </c>
      <c r="C351" s="30" t="s">
        <v>352</v>
      </c>
      <c r="D351" s="30" t="s">
        <v>24</v>
      </c>
      <c r="E351" s="43">
        <v>45782</v>
      </c>
      <c r="F351" s="28" t="s">
        <v>487</v>
      </c>
      <c r="G351" s="28" t="s">
        <v>489</v>
      </c>
      <c r="H351" s="28" t="s">
        <v>498</v>
      </c>
      <c r="I351" s="26">
        <v>3487950</v>
      </c>
      <c r="J351" s="26">
        <v>279036</v>
      </c>
      <c r="K351" s="26">
        <v>3766986</v>
      </c>
      <c r="L351" s="22">
        <v>45833</v>
      </c>
    </row>
    <row r="352" spans="1:12" hidden="1" x14ac:dyDescent="0.25">
      <c r="A352" s="16" t="s">
        <v>12</v>
      </c>
      <c r="B352" s="29">
        <f t="shared" si="5"/>
        <v>5</v>
      </c>
      <c r="C352" s="30" t="s">
        <v>353</v>
      </c>
      <c r="D352" s="30" t="s">
        <v>24</v>
      </c>
      <c r="E352" s="43">
        <v>45782</v>
      </c>
      <c r="F352" s="28" t="s">
        <v>487</v>
      </c>
      <c r="G352" s="28" t="s">
        <v>489</v>
      </c>
      <c r="H352" s="28" t="s">
        <v>524</v>
      </c>
      <c r="I352" s="26">
        <v>527525</v>
      </c>
      <c r="J352" s="26">
        <v>42202</v>
      </c>
      <c r="K352" s="26">
        <v>569727</v>
      </c>
      <c r="L352" s="22">
        <v>45833</v>
      </c>
    </row>
    <row r="353" spans="1:12" hidden="1" x14ac:dyDescent="0.25">
      <c r="A353" s="16" t="s">
        <v>12</v>
      </c>
      <c r="B353" s="29">
        <f t="shared" si="5"/>
        <v>5</v>
      </c>
      <c r="C353" s="30" t="s">
        <v>354</v>
      </c>
      <c r="D353" s="30" t="s">
        <v>24</v>
      </c>
      <c r="E353" s="43">
        <v>45782</v>
      </c>
      <c r="F353" s="28" t="s">
        <v>487</v>
      </c>
      <c r="G353" s="28" t="s">
        <v>489</v>
      </c>
      <c r="H353" s="28" t="s">
        <v>536</v>
      </c>
      <c r="I353" s="26">
        <v>845603</v>
      </c>
      <c r="J353" s="26">
        <v>67648</v>
      </c>
      <c r="K353" s="26">
        <v>913251</v>
      </c>
      <c r="L353" s="22">
        <v>45833</v>
      </c>
    </row>
    <row r="354" spans="1:12" hidden="1" x14ac:dyDescent="0.25">
      <c r="A354" s="16" t="s">
        <v>12</v>
      </c>
      <c r="B354" s="29">
        <f t="shared" si="5"/>
        <v>5</v>
      </c>
      <c r="C354" s="30" t="s">
        <v>355</v>
      </c>
      <c r="D354" s="30" t="s">
        <v>24</v>
      </c>
      <c r="E354" s="43">
        <v>45783</v>
      </c>
      <c r="F354" s="28" t="s">
        <v>487</v>
      </c>
      <c r="G354" s="28" t="s">
        <v>489</v>
      </c>
      <c r="H354" s="28" t="s">
        <v>507</v>
      </c>
      <c r="I354" s="26">
        <v>866169</v>
      </c>
      <c r="J354" s="26">
        <v>69294</v>
      </c>
      <c r="K354" s="26">
        <v>935463</v>
      </c>
      <c r="L354" s="22">
        <v>45833</v>
      </c>
    </row>
    <row r="355" spans="1:12" hidden="1" x14ac:dyDescent="0.25">
      <c r="A355" s="16" t="s">
        <v>12</v>
      </c>
      <c r="B355" s="29">
        <f t="shared" si="5"/>
        <v>5</v>
      </c>
      <c r="C355" s="30" t="s">
        <v>356</v>
      </c>
      <c r="D355" s="30" t="s">
        <v>24</v>
      </c>
      <c r="E355" s="43">
        <v>45783</v>
      </c>
      <c r="F355" s="28" t="s">
        <v>487</v>
      </c>
      <c r="G355" s="28" t="s">
        <v>489</v>
      </c>
      <c r="H355" s="28" t="s">
        <v>499</v>
      </c>
      <c r="I355" s="26">
        <v>1092920</v>
      </c>
      <c r="J355" s="26">
        <v>87434</v>
      </c>
      <c r="K355" s="26">
        <v>1180354</v>
      </c>
      <c r="L355" s="22">
        <v>45833</v>
      </c>
    </row>
    <row r="356" spans="1:12" hidden="1" x14ac:dyDescent="0.25">
      <c r="A356" s="16" t="s">
        <v>12</v>
      </c>
      <c r="B356" s="29">
        <f t="shared" si="5"/>
        <v>5</v>
      </c>
      <c r="C356" s="30" t="s">
        <v>357</v>
      </c>
      <c r="D356" s="30" t="s">
        <v>24</v>
      </c>
      <c r="E356" s="43">
        <v>45783</v>
      </c>
      <c r="F356" s="28" t="s">
        <v>487</v>
      </c>
      <c r="G356" s="28" t="s">
        <v>489</v>
      </c>
      <c r="H356" s="28" t="s">
        <v>528</v>
      </c>
      <c r="I356" s="26">
        <v>1141102</v>
      </c>
      <c r="J356" s="26">
        <v>91288</v>
      </c>
      <c r="K356" s="26">
        <v>1232390</v>
      </c>
      <c r="L356" s="22">
        <v>45833</v>
      </c>
    </row>
    <row r="357" spans="1:12" hidden="1" x14ac:dyDescent="0.25">
      <c r="A357" s="16" t="s">
        <v>12</v>
      </c>
      <c r="B357" s="29">
        <f t="shared" si="5"/>
        <v>5</v>
      </c>
      <c r="C357" s="30" t="s">
        <v>358</v>
      </c>
      <c r="D357" s="30" t="s">
        <v>24</v>
      </c>
      <c r="E357" s="43">
        <v>45783</v>
      </c>
      <c r="F357" s="28" t="s">
        <v>487</v>
      </c>
      <c r="G357" s="28" t="s">
        <v>489</v>
      </c>
      <c r="H357" s="28" t="s">
        <v>539</v>
      </c>
      <c r="I357" s="26">
        <v>559805</v>
      </c>
      <c r="J357" s="26">
        <v>44784</v>
      </c>
      <c r="K357" s="26">
        <v>604589</v>
      </c>
      <c r="L357" s="22">
        <v>45833</v>
      </c>
    </row>
    <row r="358" spans="1:12" hidden="1" x14ac:dyDescent="0.25">
      <c r="A358" s="16" t="s">
        <v>12</v>
      </c>
      <c r="B358" s="29">
        <f t="shared" si="5"/>
        <v>5</v>
      </c>
      <c r="C358" s="30" t="s">
        <v>359</v>
      </c>
      <c r="D358" s="30" t="s">
        <v>24</v>
      </c>
      <c r="E358" s="43">
        <v>45784</v>
      </c>
      <c r="F358" s="28" t="s">
        <v>487</v>
      </c>
      <c r="G358" s="28" t="s">
        <v>489</v>
      </c>
      <c r="H358" s="28" t="s">
        <v>495</v>
      </c>
      <c r="I358" s="26">
        <v>688782</v>
      </c>
      <c r="J358" s="26">
        <v>55103</v>
      </c>
      <c r="K358" s="26">
        <v>743885</v>
      </c>
      <c r="L358" s="22">
        <v>45833</v>
      </c>
    </row>
    <row r="359" spans="1:12" hidden="1" x14ac:dyDescent="0.25">
      <c r="A359" s="16" t="s">
        <v>12</v>
      </c>
      <c r="B359" s="29">
        <f t="shared" si="5"/>
        <v>5</v>
      </c>
      <c r="C359" s="30" t="s">
        <v>360</v>
      </c>
      <c r="D359" s="30" t="s">
        <v>24</v>
      </c>
      <c r="E359" s="43">
        <v>45784</v>
      </c>
      <c r="F359" s="28" t="s">
        <v>487</v>
      </c>
      <c r="G359" s="28" t="s">
        <v>489</v>
      </c>
      <c r="H359" s="28" t="s">
        <v>519</v>
      </c>
      <c r="I359" s="26">
        <v>710314</v>
      </c>
      <c r="J359" s="26">
        <v>56825</v>
      </c>
      <c r="K359" s="26">
        <v>767139</v>
      </c>
      <c r="L359" s="22">
        <v>45833</v>
      </c>
    </row>
    <row r="360" spans="1:12" hidden="1" x14ac:dyDescent="0.25">
      <c r="A360" s="16" t="s">
        <v>12</v>
      </c>
      <c r="B360" s="29">
        <f t="shared" si="5"/>
        <v>5</v>
      </c>
      <c r="C360" s="30" t="s">
        <v>361</v>
      </c>
      <c r="D360" s="30" t="s">
        <v>24</v>
      </c>
      <c r="E360" s="43">
        <v>45784</v>
      </c>
      <c r="F360" s="28" t="s">
        <v>487</v>
      </c>
      <c r="G360" s="28" t="s">
        <v>489</v>
      </c>
      <c r="H360" s="28" t="s">
        <v>501</v>
      </c>
      <c r="I360" s="26">
        <v>1752640</v>
      </c>
      <c r="J360" s="26">
        <v>140211</v>
      </c>
      <c r="K360" s="26">
        <v>1892851</v>
      </c>
      <c r="L360" s="22">
        <v>45833</v>
      </c>
    </row>
    <row r="361" spans="1:12" hidden="1" x14ac:dyDescent="0.25">
      <c r="A361" s="16" t="s">
        <v>12</v>
      </c>
      <c r="B361" s="29">
        <f t="shared" si="5"/>
        <v>5</v>
      </c>
      <c r="C361" s="30" t="s">
        <v>362</v>
      </c>
      <c r="D361" s="30" t="s">
        <v>24</v>
      </c>
      <c r="E361" s="43">
        <v>45785</v>
      </c>
      <c r="F361" s="28" t="s">
        <v>487</v>
      </c>
      <c r="G361" s="28" t="s">
        <v>489</v>
      </c>
      <c r="H361" s="28" t="s">
        <v>492</v>
      </c>
      <c r="I361" s="26">
        <v>1031610</v>
      </c>
      <c r="J361" s="26">
        <v>82529</v>
      </c>
      <c r="K361" s="26">
        <v>1114139</v>
      </c>
      <c r="L361" s="22">
        <v>45833</v>
      </c>
    </row>
    <row r="362" spans="1:12" hidden="1" x14ac:dyDescent="0.25">
      <c r="A362" s="16" t="s">
        <v>12</v>
      </c>
      <c r="B362" s="29">
        <f t="shared" si="5"/>
        <v>5</v>
      </c>
      <c r="C362" s="30" t="s">
        <v>363</v>
      </c>
      <c r="D362" s="30" t="s">
        <v>24</v>
      </c>
      <c r="E362" s="43">
        <v>45785</v>
      </c>
      <c r="F362" s="28" t="s">
        <v>487</v>
      </c>
      <c r="G362" s="28" t="s">
        <v>489</v>
      </c>
      <c r="H362" s="28" t="s">
        <v>512</v>
      </c>
      <c r="I362" s="26">
        <v>936045</v>
      </c>
      <c r="J362" s="26">
        <v>74884</v>
      </c>
      <c r="K362" s="26">
        <v>1010929</v>
      </c>
      <c r="L362" s="22">
        <v>45833</v>
      </c>
    </row>
    <row r="363" spans="1:12" hidden="1" x14ac:dyDescent="0.25">
      <c r="A363" s="16" t="s">
        <v>12</v>
      </c>
      <c r="B363" s="29">
        <f t="shared" si="5"/>
        <v>5</v>
      </c>
      <c r="C363" s="30" t="s">
        <v>364</v>
      </c>
      <c r="D363" s="30" t="s">
        <v>24</v>
      </c>
      <c r="E363" s="43">
        <v>45787</v>
      </c>
      <c r="F363" s="28" t="s">
        <v>487</v>
      </c>
      <c r="G363" s="28" t="s">
        <v>489</v>
      </c>
      <c r="H363" s="28" t="s">
        <v>526</v>
      </c>
      <c r="I363" s="26">
        <v>685800</v>
      </c>
      <c r="J363" s="26">
        <v>54864</v>
      </c>
      <c r="K363" s="26">
        <v>740664</v>
      </c>
      <c r="L363" s="22">
        <v>45833</v>
      </c>
    </row>
    <row r="364" spans="1:12" hidden="1" x14ac:dyDescent="0.25">
      <c r="A364" s="16" t="s">
        <v>12</v>
      </c>
      <c r="B364" s="29">
        <f t="shared" si="5"/>
        <v>5</v>
      </c>
      <c r="C364" s="30" t="s">
        <v>365</v>
      </c>
      <c r="D364" s="30" t="s">
        <v>24</v>
      </c>
      <c r="E364" s="43">
        <v>45787</v>
      </c>
      <c r="F364" s="28" t="s">
        <v>487</v>
      </c>
      <c r="G364" s="28" t="s">
        <v>489</v>
      </c>
      <c r="H364" s="28" t="s">
        <v>510</v>
      </c>
      <c r="I364" s="26">
        <v>1083968</v>
      </c>
      <c r="J364" s="26">
        <v>86717</v>
      </c>
      <c r="K364" s="26">
        <v>1170685</v>
      </c>
      <c r="L364" s="22">
        <v>45833</v>
      </c>
    </row>
    <row r="365" spans="1:12" hidden="1" x14ac:dyDescent="0.25">
      <c r="A365" s="16" t="s">
        <v>12</v>
      </c>
      <c r="B365" s="29">
        <f t="shared" si="5"/>
        <v>5</v>
      </c>
      <c r="C365" s="30" t="s">
        <v>366</v>
      </c>
      <c r="D365" s="30" t="s">
        <v>24</v>
      </c>
      <c r="E365" s="43">
        <v>45789</v>
      </c>
      <c r="F365" s="28" t="s">
        <v>487</v>
      </c>
      <c r="G365" s="28" t="s">
        <v>489</v>
      </c>
      <c r="H365" s="28" t="s">
        <v>494</v>
      </c>
      <c r="I365" s="26">
        <v>2518026</v>
      </c>
      <c r="J365" s="26">
        <v>201442</v>
      </c>
      <c r="K365" s="26">
        <v>2719468</v>
      </c>
      <c r="L365" s="22">
        <v>45833</v>
      </c>
    </row>
    <row r="366" spans="1:12" hidden="1" x14ac:dyDescent="0.25">
      <c r="A366" s="16" t="s">
        <v>12</v>
      </c>
      <c r="B366" s="29">
        <f t="shared" si="5"/>
        <v>5</v>
      </c>
      <c r="C366" s="30" t="s">
        <v>367</v>
      </c>
      <c r="D366" s="30" t="s">
        <v>24</v>
      </c>
      <c r="E366" s="43">
        <v>45789</v>
      </c>
      <c r="F366" s="28" t="s">
        <v>487</v>
      </c>
      <c r="G366" s="28" t="s">
        <v>489</v>
      </c>
      <c r="H366" s="28" t="s">
        <v>537</v>
      </c>
      <c r="I366" s="26">
        <v>983388</v>
      </c>
      <c r="J366" s="26">
        <v>78671</v>
      </c>
      <c r="K366" s="26">
        <v>1062059</v>
      </c>
      <c r="L366" s="22">
        <v>45833</v>
      </c>
    </row>
    <row r="367" spans="1:12" hidden="1" x14ac:dyDescent="0.25">
      <c r="A367" s="16" t="s">
        <v>12</v>
      </c>
      <c r="B367" s="29">
        <f t="shared" si="5"/>
        <v>5</v>
      </c>
      <c r="C367" s="30" t="s">
        <v>368</v>
      </c>
      <c r="D367" s="30" t="s">
        <v>24</v>
      </c>
      <c r="E367" s="43">
        <v>45789</v>
      </c>
      <c r="F367" s="28" t="s">
        <v>487</v>
      </c>
      <c r="G367" s="28" t="s">
        <v>489</v>
      </c>
      <c r="H367" s="28" t="s">
        <v>532</v>
      </c>
      <c r="I367" s="26">
        <v>697590</v>
      </c>
      <c r="J367" s="26">
        <v>55807</v>
      </c>
      <c r="K367" s="26">
        <v>753397</v>
      </c>
      <c r="L367" s="22">
        <v>45833</v>
      </c>
    </row>
    <row r="368" spans="1:12" hidden="1" x14ac:dyDescent="0.25">
      <c r="A368" s="16" t="s">
        <v>12</v>
      </c>
      <c r="B368" s="29">
        <f t="shared" si="5"/>
        <v>5</v>
      </c>
      <c r="C368" s="30" t="s">
        <v>369</v>
      </c>
      <c r="D368" s="30" t="s">
        <v>24</v>
      </c>
      <c r="E368" s="43">
        <v>45789</v>
      </c>
      <c r="F368" s="28" t="s">
        <v>487</v>
      </c>
      <c r="G368" s="28" t="s">
        <v>489</v>
      </c>
      <c r="H368" s="28" t="s">
        <v>521</v>
      </c>
      <c r="I368" s="26">
        <v>1336380</v>
      </c>
      <c r="J368" s="26">
        <v>106910</v>
      </c>
      <c r="K368" s="26">
        <v>1443290</v>
      </c>
      <c r="L368" s="22">
        <v>45833</v>
      </c>
    </row>
    <row r="369" spans="1:12" hidden="1" x14ac:dyDescent="0.25">
      <c r="A369" s="16" t="s">
        <v>12</v>
      </c>
      <c r="B369" s="29">
        <f t="shared" si="5"/>
        <v>5</v>
      </c>
      <c r="C369" s="30" t="s">
        <v>370</v>
      </c>
      <c r="D369" s="30" t="s">
        <v>24</v>
      </c>
      <c r="E369" s="43">
        <v>45789</v>
      </c>
      <c r="F369" s="28" t="s">
        <v>487</v>
      </c>
      <c r="G369" s="28" t="s">
        <v>489</v>
      </c>
      <c r="H369" s="28" t="s">
        <v>525</v>
      </c>
      <c r="I369" s="26">
        <v>2101435</v>
      </c>
      <c r="J369" s="26">
        <v>168115</v>
      </c>
      <c r="K369" s="26">
        <v>2269550</v>
      </c>
      <c r="L369" s="22">
        <v>45833</v>
      </c>
    </row>
    <row r="370" spans="1:12" hidden="1" x14ac:dyDescent="0.25">
      <c r="A370" s="16" t="s">
        <v>12</v>
      </c>
      <c r="B370" s="29">
        <f t="shared" si="5"/>
        <v>5</v>
      </c>
      <c r="C370" s="30" t="s">
        <v>371</v>
      </c>
      <c r="D370" s="30" t="s">
        <v>24</v>
      </c>
      <c r="E370" s="43">
        <v>45790</v>
      </c>
      <c r="F370" s="28" t="s">
        <v>487</v>
      </c>
      <c r="G370" s="28" t="s">
        <v>489</v>
      </c>
      <c r="H370" s="28" t="s">
        <v>513</v>
      </c>
      <c r="I370" s="26">
        <v>1656160</v>
      </c>
      <c r="J370" s="26">
        <v>132493</v>
      </c>
      <c r="K370" s="26">
        <v>1788653</v>
      </c>
      <c r="L370" s="22">
        <v>45833</v>
      </c>
    </row>
    <row r="371" spans="1:12" hidden="1" x14ac:dyDescent="0.25">
      <c r="A371" s="16" t="s">
        <v>12</v>
      </c>
      <c r="B371" s="29">
        <f t="shared" si="5"/>
        <v>5</v>
      </c>
      <c r="C371" s="30" t="s">
        <v>372</v>
      </c>
      <c r="D371" s="30" t="s">
        <v>24</v>
      </c>
      <c r="E371" s="43">
        <v>45790</v>
      </c>
      <c r="F371" s="28" t="s">
        <v>487</v>
      </c>
      <c r="G371" s="28" t="s">
        <v>489</v>
      </c>
      <c r="H371" s="28" t="s">
        <v>496</v>
      </c>
      <c r="I371" s="26">
        <v>562580</v>
      </c>
      <c r="J371" s="26">
        <v>45006</v>
      </c>
      <c r="K371" s="26">
        <v>607586</v>
      </c>
      <c r="L371" s="22">
        <v>45833</v>
      </c>
    </row>
    <row r="372" spans="1:12" hidden="1" x14ac:dyDescent="0.25">
      <c r="A372" s="16" t="s">
        <v>12</v>
      </c>
      <c r="B372" s="29">
        <f t="shared" si="5"/>
        <v>5</v>
      </c>
      <c r="C372" s="30" t="s">
        <v>373</v>
      </c>
      <c r="D372" s="30" t="s">
        <v>24</v>
      </c>
      <c r="E372" s="43">
        <v>45790</v>
      </c>
      <c r="F372" s="28" t="s">
        <v>487</v>
      </c>
      <c r="G372" s="28" t="s">
        <v>489</v>
      </c>
      <c r="H372" s="28" t="s">
        <v>505</v>
      </c>
      <c r="I372" s="26">
        <v>1468405</v>
      </c>
      <c r="J372" s="26">
        <v>117472</v>
      </c>
      <c r="K372" s="26">
        <v>1585877</v>
      </c>
      <c r="L372" s="22">
        <v>45833</v>
      </c>
    </row>
    <row r="373" spans="1:12" ht="25.5" hidden="1" x14ac:dyDescent="0.25">
      <c r="A373" s="16" t="s">
        <v>12</v>
      </c>
      <c r="B373" s="29">
        <f t="shared" si="5"/>
        <v>5</v>
      </c>
      <c r="C373" s="30" t="s">
        <v>374</v>
      </c>
      <c r="D373" s="30" t="s">
        <v>24</v>
      </c>
      <c r="E373" s="43">
        <v>45790</v>
      </c>
      <c r="F373" s="28" t="s">
        <v>487</v>
      </c>
      <c r="G373" s="28" t="s">
        <v>489</v>
      </c>
      <c r="H373" s="28" t="s">
        <v>500</v>
      </c>
      <c r="I373" s="26">
        <v>550349</v>
      </c>
      <c r="J373" s="26">
        <v>44028</v>
      </c>
      <c r="K373" s="26">
        <v>594377</v>
      </c>
      <c r="L373" s="22">
        <v>45833</v>
      </c>
    </row>
    <row r="374" spans="1:12" hidden="1" x14ac:dyDescent="0.25">
      <c r="A374" s="16" t="s">
        <v>12</v>
      </c>
      <c r="B374" s="29">
        <f t="shared" si="5"/>
        <v>5</v>
      </c>
      <c r="C374" s="30" t="s">
        <v>375</v>
      </c>
      <c r="D374" s="30" t="s">
        <v>24</v>
      </c>
      <c r="E374" s="43">
        <v>45792</v>
      </c>
      <c r="F374" s="28" t="s">
        <v>487</v>
      </c>
      <c r="G374" s="28" t="s">
        <v>489</v>
      </c>
      <c r="H374" s="28" t="s">
        <v>503</v>
      </c>
      <c r="I374" s="26">
        <v>1433284</v>
      </c>
      <c r="J374" s="26">
        <v>114663</v>
      </c>
      <c r="K374" s="26">
        <v>1547947</v>
      </c>
      <c r="L374" s="22">
        <v>45833</v>
      </c>
    </row>
    <row r="375" spans="1:12" hidden="1" x14ac:dyDescent="0.25">
      <c r="A375" s="16" t="s">
        <v>12</v>
      </c>
      <c r="B375" s="29">
        <f t="shared" si="5"/>
        <v>5</v>
      </c>
      <c r="C375" s="30" t="s">
        <v>376</v>
      </c>
      <c r="D375" s="30" t="s">
        <v>24</v>
      </c>
      <c r="E375" s="43">
        <v>45792</v>
      </c>
      <c r="F375" s="28" t="s">
        <v>487</v>
      </c>
      <c r="G375" s="28" t="s">
        <v>489</v>
      </c>
      <c r="H375" s="28" t="s">
        <v>515</v>
      </c>
      <c r="I375" s="26">
        <v>615310</v>
      </c>
      <c r="J375" s="26">
        <v>49225</v>
      </c>
      <c r="K375" s="26">
        <v>664535</v>
      </c>
      <c r="L375" s="22">
        <v>45833</v>
      </c>
    </row>
    <row r="376" spans="1:12" hidden="1" x14ac:dyDescent="0.25">
      <c r="A376" s="16" t="s">
        <v>12</v>
      </c>
      <c r="B376" s="29">
        <f t="shared" si="5"/>
        <v>5</v>
      </c>
      <c r="C376" s="30" t="s">
        <v>377</v>
      </c>
      <c r="D376" s="30" t="s">
        <v>24</v>
      </c>
      <c r="E376" s="43">
        <v>45793</v>
      </c>
      <c r="F376" s="28" t="s">
        <v>487</v>
      </c>
      <c r="G376" s="28" t="s">
        <v>489</v>
      </c>
      <c r="H376" s="28" t="s">
        <v>509</v>
      </c>
      <c r="I376" s="26">
        <v>2118940</v>
      </c>
      <c r="J376" s="26">
        <v>169515</v>
      </c>
      <c r="K376" s="26">
        <v>2288455</v>
      </c>
      <c r="L376" s="22">
        <v>45833</v>
      </c>
    </row>
    <row r="377" spans="1:12" hidden="1" x14ac:dyDescent="0.25">
      <c r="A377" s="16" t="s">
        <v>12</v>
      </c>
      <c r="B377" s="29">
        <f t="shared" si="5"/>
        <v>5</v>
      </c>
      <c r="C377" s="30" t="s">
        <v>378</v>
      </c>
      <c r="D377" s="30" t="s">
        <v>24</v>
      </c>
      <c r="E377" s="43">
        <v>45793</v>
      </c>
      <c r="F377" s="28" t="s">
        <v>487</v>
      </c>
      <c r="G377" s="28" t="s">
        <v>489</v>
      </c>
      <c r="H377" s="28" t="s">
        <v>529</v>
      </c>
      <c r="I377" s="26">
        <v>595551</v>
      </c>
      <c r="J377" s="26">
        <v>47644</v>
      </c>
      <c r="K377" s="26">
        <v>643195</v>
      </c>
      <c r="L377" s="22">
        <v>45833</v>
      </c>
    </row>
    <row r="378" spans="1:12" ht="25.5" hidden="1" x14ac:dyDescent="0.25">
      <c r="A378" s="16" t="s">
        <v>12</v>
      </c>
      <c r="B378" s="29">
        <f t="shared" si="5"/>
        <v>5</v>
      </c>
      <c r="C378" s="30" t="s">
        <v>379</v>
      </c>
      <c r="D378" s="30" t="s">
        <v>24</v>
      </c>
      <c r="E378" s="43">
        <v>45796</v>
      </c>
      <c r="F378" s="28" t="s">
        <v>487</v>
      </c>
      <c r="G378" s="28" t="s">
        <v>489</v>
      </c>
      <c r="H378" s="28" t="s">
        <v>498</v>
      </c>
      <c r="I378" s="26">
        <v>3487950</v>
      </c>
      <c r="J378" s="26">
        <v>279036</v>
      </c>
      <c r="K378" s="26">
        <v>3766986</v>
      </c>
      <c r="L378" s="22">
        <v>45833</v>
      </c>
    </row>
    <row r="379" spans="1:12" hidden="1" x14ac:dyDescent="0.25">
      <c r="A379" s="16" t="s">
        <v>12</v>
      </c>
      <c r="B379" s="29">
        <f t="shared" si="5"/>
        <v>5</v>
      </c>
      <c r="C379" s="30" t="s">
        <v>380</v>
      </c>
      <c r="D379" s="30" t="s">
        <v>24</v>
      </c>
      <c r="E379" s="43">
        <v>45796</v>
      </c>
      <c r="F379" s="28" t="s">
        <v>487</v>
      </c>
      <c r="G379" s="28" t="s">
        <v>489</v>
      </c>
      <c r="H379" s="28" t="s">
        <v>530</v>
      </c>
      <c r="I379" s="26">
        <v>1055050</v>
      </c>
      <c r="J379" s="26">
        <v>84404</v>
      </c>
      <c r="K379" s="26">
        <v>1139454</v>
      </c>
      <c r="L379" s="22">
        <v>45833</v>
      </c>
    </row>
    <row r="380" spans="1:12" hidden="1" x14ac:dyDescent="0.25">
      <c r="A380" s="16" t="s">
        <v>12</v>
      </c>
      <c r="B380" s="29">
        <f t="shared" si="5"/>
        <v>5</v>
      </c>
      <c r="C380" s="30" t="s">
        <v>381</v>
      </c>
      <c r="D380" s="30" t="s">
        <v>24</v>
      </c>
      <c r="E380" s="43">
        <v>45796</v>
      </c>
      <c r="F380" s="28" t="s">
        <v>487</v>
      </c>
      <c r="G380" s="28" t="s">
        <v>489</v>
      </c>
      <c r="H380" s="28" t="s">
        <v>540</v>
      </c>
      <c r="I380" s="26">
        <v>1014105</v>
      </c>
      <c r="J380" s="26">
        <v>81128</v>
      </c>
      <c r="K380" s="26">
        <v>1095233</v>
      </c>
      <c r="L380" s="22">
        <v>45833</v>
      </c>
    </row>
    <row r="381" spans="1:12" hidden="1" x14ac:dyDescent="0.25">
      <c r="A381" s="16" t="s">
        <v>12</v>
      </c>
      <c r="B381" s="29">
        <f t="shared" si="5"/>
        <v>5</v>
      </c>
      <c r="C381" s="30" t="s">
        <v>382</v>
      </c>
      <c r="D381" s="30" t="s">
        <v>24</v>
      </c>
      <c r="E381" s="43">
        <v>45796</v>
      </c>
      <c r="F381" s="28" t="s">
        <v>487</v>
      </c>
      <c r="G381" s="28" t="s">
        <v>489</v>
      </c>
      <c r="H381" s="28" t="s">
        <v>516</v>
      </c>
      <c r="I381" s="26">
        <v>1141102</v>
      </c>
      <c r="J381" s="26">
        <v>91288</v>
      </c>
      <c r="K381" s="26">
        <v>1232390</v>
      </c>
      <c r="L381" s="22">
        <v>45833</v>
      </c>
    </row>
    <row r="382" spans="1:12" hidden="1" x14ac:dyDescent="0.25">
      <c r="A382" s="16" t="s">
        <v>12</v>
      </c>
      <c r="B382" s="29">
        <f t="shared" si="5"/>
        <v>5</v>
      </c>
      <c r="C382" s="30" t="s">
        <v>383</v>
      </c>
      <c r="D382" s="30" t="s">
        <v>24</v>
      </c>
      <c r="E382" s="43">
        <v>45797</v>
      </c>
      <c r="F382" s="28" t="s">
        <v>487</v>
      </c>
      <c r="G382" s="28" t="s">
        <v>489</v>
      </c>
      <c r="H382" s="28" t="s">
        <v>512</v>
      </c>
      <c r="I382" s="26">
        <v>665310</v>
      </c>
      <c r="J382" s="26">
        <v>53225</v>
      </c>
      <c r="K382" s="26">
        <v>718535</v>
      </c>
      <c r="L382" s="22">
        <v>45833</v>
      </c>
    </row>
    <row r="383" spans="1:12" hidden="1" x14ac:dyDescent="0.25">
      <c r="A383" s="16" t="s">
        <v>12</v>
      </c>
      <c r="B383" s="29">
        <f t="shared" si="5"/>
        <v>5</v>
      </c>
      <c r="C383" s="30" t="s">
        <v>384</v>
      </c>
      <c r="D383" s="30" t="s">
        <v>24</v>
      </c>
      <c r="E383" s="43">
        <v>45797</v>
      </c>
      <c r="F383" s="28" t="s">
        <v>487</v>
      </c>
      <c r="G383" s="28" t="s">
        <v>489</v>
      </c>
      <c r="H383" s="28" t="s">
        <v>510</v>
      </c>
      <c r="I383" s="26">
        <v>1671128</v>
      </c>
      <c r="J383" s="26">
        <v>133690</v>
      </c>
      <c r="K383" s="26">
        <v>1804818</v>
      </c>
      <c r="L383" s="22">
        <v>45833</v>
      </c>
    </row>
    <row r="384" spans="1:12" hidden="1" x14ac:dyDescent="0.25">
      <c r="A384" s="16" t="s">
        <v>12</v>
      </c>
      <c r="B384" s="29">
        <f t="shared" si="5"/>
        <v>5</v>
      </c>
      <c r="C384" s="30" t="s">
        <v>385</v>
      </c>
      <c r="D384" s="30" t="s">
        <v>24</v>
      </c>
      <c r="E384" s="43">
        <v>45797</v>
      </c>
      <c r="F384" s="28" t="s">
        <v>487</v>
      </c>
      <c r="G384" s="28" t="s">
        <v>489</v>
      </c>
      <c r="H384" s="28" t="s">
        <v>504</v>
      </c>
      <c r="I384" s="26">
        <v>787073</v>
      </c>
      <c r="J384" s="26">
        <v>62966</v>
      </c>
      <c r="K384" s="26">
        <v>850039</v>
      </c>
      <c r="L384" s="22">
        <v>45833</v>
      </c>
    </row>
    <row r="385" spans="1:12" ht="25.5" hidden="1" x14ac:dyDescent="0.25">
      <c r="A385" s="16" t="s">
        <v>12</v>
      </c>
      <c r="B385" s="29">
        <f t="shared" si="5"/>
        <v>5</v>
      </c>
      <c r="C385" s="30" t="s">
        <v>386</v>
      </c>
      <c r="D385" s="30" t="s">
        <v>24</v>
      </c>
      <c r="E385" s="43">
        <v>45797</v>
      </c>
      <c r="F385" s="28" t="s">
        <v>487</v>
      </c>
      <c r="G385" s="28" t="s">
        <v>489</v>
      </c>
      <c r="H385" s="28" t="s">
        <v>542</v>
      </c>
      <c r="I385" s="26">
        <v>3944030</v>
      </c>
      <c r="J385" s="26">
        <v>283970</v>
      </c>
      <c r="K385" s="26">
        <v>3833597</v>
      </c>
      <c r="L385" s="22">
        <v>45833</v>
      </c>
    </row>
    <row r="386" spans="1:12" hidden="1" x14ac:dyDescent="0.25">
      <c r="A386" s="16" t="s">
        <v>12</v>
      </c>
      <c r="B386" s="29">
        <f t="shared" si="5"/>
        <v>5</v>
      </c>
      <c r="C386" s="30" t="s">
        <v>387</v>
      </c>
      <c r="D386" s="30" t="s">
        <v>24</v>
      </c>
      <c r="E386" s="43">
        <v>45798</v>
      </c>
      <c r="F386" s="28" t="s">
        <v>487</v>
      </c>
      <c r="G386" s="28" t="s">
        <v>489</v>
      </c>
      <c r="H386" s="28" t="s">
        <v>526</v>
      </c>
      <c r="I386" s="26">
        <v>831153</v>
      </c>
      <c r="J386" s="26">
        <v>66492</v>
      </c>
      <c r="K386" s="26">
        <v>897645</v>
      </c>
      <c r="L386" s="22">
        <v>45833</v>
      </c>
    </row>
    <row r="387" spans="1:12" hidden="1" x14ac:dyDescent="0.25">
      <c r="A387" s="16" t="s">
        <v>12</v>
      </c>
      <c r="B387" s="29">
        <f t="shared" si="5"/>
        <v>5</v>
      </c>
      <c r="C387" s="30" t="s">
        <v>388</v>
      </c>
      <c r="D387" s="30" t="s">
        <v>24</v>
      </c>
      <c r="E387" s="43">
        <v>45798</v>
      </c>
      <c r="F387" s="28" t="s">
        <v>487</v>
      </c>
      <c r="G387" s="28" t="s">
        <v>489</v>
      </c>
      <c r="H387" s="28" t="s">
        <v>502</v>
      </c>
      <c r="I387" s="26">
        <v>1439664</v>
      </c>
      <c r="J387" s="26">
        <v>115173</v>
      </c>
      <c r="K387" s="26">
        <v>1554837</v>
      </c>
      <c r="L387" s="22">
        <v>45833</v>
      </c>
    </row>
    <row r="388" spans="1:12" hidden="1" x14ac:dyDescent="0.25">
      <c r="A388" s="16" t="s">
        <v>12</v>
      </c>
      <c r="B388" s="29">
        <f t="shared" ref="B388:B451" si="6">MONTH(E388)</f>
        <v>5</v>
      </c>
      <c r="C388" s="30" t="s">
        <v>389</v>
      </c>
      <c r="D388" s="30" t="s">
        <v>24</v>
      </c>
      <c r="E388" s="43">
        <v>45798</v>
      </c>
      <c r="F388" s="28" t="s">
        <v>487</v>
      </c>
      <c r="G388" s="28" t="s">
        <v>489</v>
      </c>
      <c r="H388" s="28" t="s">
        <v>495</v>
      </c>
      <c r="I388" s="26">
        <v>1256469</v>
      </c>
      <c r="J388" s="26">
        <v>100518</v>
      </c>
      <c r="K388" s="26">
        <v>1356987</v>
      </c>
      <c r="L388" s="22">
        <v>45833</v>
      </c>
    </row>
    <row r="389" spans="1:12" hidden="1" x14ac:dyDescent="0.25">
      <c r="A389" s="16" t="s">
        <v>12</v>
      </c>
      <c r="B389" s="29">
        <f t="shared" si="6"/>
        <v>5</v>
      </c>
      <c r="C389" s="30" t="s">
        <v>390</v>
      </c>
      <c r="D389" s="30" t="s">
        <v>24</v>
      </c>
      <c r="E389" s="43">
        <v>45798</v>
      </c>
      <c r="F389" s="28" t="s">
        <v>487</v>
      </c>
      <c r="G389" s="28" t="s">
        <v>489</v>
      </c>
      <c r="H389" s="28" t="s">
        <v>508</v>
      </c>
      <c r="I389" s="26">
        <v>1235201</v>
      </c>
      <c r="J389" s="26">
        <v>98816</v>
      </c>
      <c r="K389" s="26">
        <v>1334017</v>
      </c>
      <c r="L389" s="22">
        <v>45833</v>
      </c>
    </row>
    <row r="390" spans="1:12" hidden="1" x14ac:dyDescent="0.25">
      <c r="A390" s="16" t="s">
        <v>12</v>
      </c>
      <c r="B390" s="29">
        <f t="shared" si="6"/>
        <v>5</v>
      </c>
      <c r="C390" s="30" t="s">
        <v>391</v>
      </c>
      <c r="D390" s="30" t="s">
        <v>24</v>
      </c>
      <c r="E390" s="43">
        <v>45798</v>
      </c>
      <c r="F390" s="28" t="s">
        <v>487</v>
      </c>
      <c r="G390" s="28" t="s">
        <v>489</v>
      </c>
      <c r="H390" s="28" t="s">
        <v>509</v>
      </c>
      <c r="I390" s="26">
        <v>697590</v>
      </c>
      <c r="J390" s="26">
        <v>55807</v>
      </c>
      <c r="K390" s="26">
        <v>753397</v>
      </c>
      <c r="L390" s="22">
        <v>45833</v>
      </c>
    </row>
    <row r="391" spans="1:12" hidden="1" x14ac:dyDescent="0.25">
      <c r="A391" s="16" t="s">
        <v>12</v>
      </c>
      <c r="B391" s="29">
        <f t="shared" si="6"/>
        <v>5</v>
      </c>
      <c r="C391" s="30" t="s">
        <v>392</v>
      </c>
      <c r="D391" s="30" t="s">
        <v>24</v>
      </c>
      <c r="E391" s="43">
        <v>45799</v>
      </c>
      <c r="F391" s="28" t="s">
        <v>487</v>
      </c>
      <c r="G391" s="28" t="s">
        <v>489</v>
      </c>
      <c r="H391" s="28" t="s">
        <v>501</v>
      </c>
      <c r="I391" s="26">
        <v>876320</v>
      </c>
      <c r="J391" s="26">
        <v>70106</v>
      </c>
      <c r="K391" s="26">
        <v>946426</v>
      </c>
      <c r="L391" s="22">
        <v>45833</v>
      </c>
    </row>
    <row r="392" spans="1:12" hidden="1" x14ac:dyDescent="0.25">
      <c r="A392" s="16" t="s">
        <v>12</v>
      </c>
      <c r="B392" s="29">
        <f t="shared" si="6"/>
        <v>5</v>
      </c>
      <c r="C392" s="30" t="s">
        <v>393</v>
      </c>
      <c r="D392" s="30" t="s">
        <v>24</v>
      </c>
      <c r="E392" s="43">
        <v>45799</v>
      </c>
      <c r="F392" s="28" t="s">
        <v>487</v>
      </c>
      <c r="G392" s="28" t="s">
        <v>489</v>
      </c>
      <c r="H392" s="28" t="s">
        <v>494</v>
      </c>
      <c r="I392" s="26">
        <v>2139305</v>
      </c>
      <c r="J392" s="26">
        <v>171144</v>
      </c>
      <c r="K392" s="26">
        <v>2310449</v>
      </c>
      <c r="L392" s="22">
        <v>45833</v>
      </c>
    </row>
    <row r="393" spans="1:12" hidden="1" x14ac:dyDescent="0.25">
      <c r="A393" s="16" t="s">
        <v>12</v>
      </c>
      <c r="B393" s="29">
        <f t="shared" si="6"/>
        <v>5</v>
      </c>
      <c r="C393" s="30" t="s">
        <v>394</v>
      </c>
      <c r="D393" s="30" t="s">
        <v>24</v>
      </c>
      <c r="E393" s="43">
        <v>45799</v>
      </c>
      <c r="F393" s="28" t="s">
        <v>487</v>
      </c>
      <c r="G393" s="28" t="s">
        <v>489</v>
      </c>
      <c r="H393" s="28" t="s">
        <v>511</v>
      </c>
      <c r="I393" s="26">
        <v>1013207</v>
      </c>
      <c r="J393" s="26">
        <v>81057</v>
      </c>
      <c r="K393" s="26">
        <v>1094264</v>
      </c>
      <c r="L393" s="22">
        <v>45833</v>
      </c>
    </row>
    <row r="394" spans="1:12" hidden="1" x14ac:dyDescent="0.25">
      <c r="A394" s="16" t="s">
        <v>12</v>
      </c>
      <c r="B394" s="29">
        <f t="shared" si="6"/>
        <v>5</v>
      </c>
      <c r="C394" s="30" t="s">
        <v>395</v>
      </c>
      <c r="D394" s="30" t="s">
        <v>24</v>
      </c>
      <c r="E394" s="43">
        <v>45800</v>
      </c>
      <c r="F394" s="28" t="s">
        <v>487</v>
      </c>
      <c r="G394" s="28" t="s">
        <v>489</v>
      </c>
      <c r="H394" s="28" t="s">
        <v>496</v>
      </c>
      <c r="I394" s="26">
        <v>906450</v>
      </c>
      <c r="J394" s="26">
        <v>72516</v>
      </c>
      <c r="K394" s="26">
        <v>978966</v>
      </c>
      <c r="L394" s="22">
        <v>45833</v>
      </c>
    </row>
    <row r="395" spans="1:12" hidden="1" x14ac:dyDescent="0.25">
      <c r="A395" s="16" t="s">
        <v>12</v>
      </c>
      <c r="B395" s="29">
        <f t="shared" si="6"/>
        <v>5</v>
      </c>
      <c r="C395" s="30" t="s">
        <v>396</v>
      </c>
      <c r="D395" s="30" t="s">
        <v>24</v>
      </c>
      <c r="E395" s="43">
        <v>45800</v>
      </c>
      <c r="F395" s="28" t="s">
        <v>487</v>
      </c>
      <c r="G395" s="28" t="s">
        <v>489</v>
      </c>
      <c r="H395" s="28" t="s">
        <v>499</v>
      </c>
      <c r="I395" s="26">
        <v>866864</v>
      </c>
      <c r="J395" s="26">
        <v>69349</v>
      </c>
      <c r="K395" s="26">
        <v>936213</v>
      </c>
      <c r="L395" s="22">
        <v>45833</v>
      </c>
    </row>
    <row r="396" spans="1:12" hidden="1" x14ac:dyDescent="0.25">
      <c r="A396" s="16" t="s">
        <v>12</v>
      </c>
      <c r="B396" s="29">
        <f t="shared" si="6"/>
        <v>5</v>
      </c>
      <c r="C396" s="30" t="s">
        <v>397</v>
      </c>
      <c r="D396" s="30" t="s">
        <v>24</v>
      </c>
      <c r="E396" s="43">
        <v>45803</v>
      </c>
      <c r="F396" s="28" t="s">
        <v>487</v>
      </c>
      <c r="G396" s="28" t="s">
        <v>489</v>
      </c>
      <c r="H396" s="28" t="s">
        <v>494</v>
      </c>
      <c r="I396" s="26">
        <v>2303435</v>
      </c>
      <c r="J396" s="26">
        <v>184275</v>
      </c>
      <c r="K396" s="26">
        <v>2487710</v>
      </c>
      <c r="L396" s="22">
        <v>45833</v>
      </c>
    </row>
    <row r="397" spans="1:12" ht="25.5" hidden="1" x14ac:dyDescent="0.25">
      <c r="A397" s="16" t="s">
        <v>12</v>
      </c>
      <c r="B397" s="29">
        <f t="shared" si="6"/>
        <v>5</v>
      </c>
      <c r="C397" s="30" t="s">
        <v>398</v>
      </c>
      <c r="D397" s="30" t="s">
        <v>24</v>
      </c>
      <c r="E397" s="43">
        <v>45803</v>
      </c>
      <c r="F397" s="28" t="s">
        <v>487</v>
      </c>
      <c r="G397" s="28" t="s">
        <v>489</v>
      </c>
      <c r="H397" s="28" t="s">
        <v>498</v>
      </c>
      <c r="I397" s="26">
        <v>3845410</v>
      </c>
      <c r="J397" s="26">
        <v>307633</v>
      </c>
      <c r="K397" s="26">
        <v>4153043</v>
      </c>
      <c r="L397" s="22">
        <v>45833</v>
      </c>
    </row>
    <row r="398" spans="1:12" hidden="1" x14ac:dyDescent="0.25">
      <c r="A398" s="16" t="s">
        <v>12</v>
      </c>
      <c r="B398" s="29">
        <f t="shared" si="6"/>
        <v>5</v>
      </c>
      <c r="C398" s="30" t="s">
        <v>399</v>
      </c>
      <c r="D398" s="30" t="s">
        <v>24</v>
      </c>
      <c r="E398" s="43">
        <v>45803</v>
      </c>
      <c r="F398" s="28" t="s">
        <v>487</v>
      </c>
      <c r="G398" s="28" t="s">
        <v>489</v>
      </c>
      <c r="H398" s="28" t="s">
        <v>506</v>
      </c>
      <c r="I398" s="26">
        <v>1526223</v>
      </c>
      <c r="J398" s="26">
        <v>122098</v>
      </c>
      <c r="K398" s="26">
        <v>1648321</v>
      </c>
      <c r="L398" s="22">
        <v>45833</v>
      </c>
    </row>
    <row r="399" spans="1:12" hidden="1" x14ac:dyDescent="0.25">
      <c r="A399" s="16" t="s">
        <v>12</v>
      </c>
      <c r="B399" s="29">
        <f t="shared" si="6"/>
        <v>5</v>
      </c>
      <c r="C399" s="30" t="s">
        <v>400</v>
      </c>
      <c r="D399" s="30" t="s">
        <v>24</v>
      </c>
      <c r="E399" s="43">
        <v>45803</v>
      </c>
      <c r="F399" s="28" t="s">
        <v>487</v>
      </c>
      <c r="G399" s="28" t="s">
        <v>489</v>
      </c>
      <c r="H399" s="28" t="s">
        <v>535</v>
      </c>
      <c r="I399" s="26">
        <v>1441885</v>
      </c>
      <c r="J399" s="26">
        <v>115351</v>
      </c>
      <c r="K399" s="26">
        <v>1557236</v>
      </c>
      <c r="L399" s="22">
        <v>45833</v>
      </c>
    </row>
    <row r="400" spans="1:12" hidden="1" x14ac:dyDescent="0.25">
      <c r="A400" s="16" t="s">
        <v>12</v>
      </c>
      <c r="B400" s="29">
        <f t="shared" si="6"/>
        <v>5</v>
      </c>
      <c r="C400" s="30" t="s">
        <v>401</v>
      </c>
      <c r="D400" s="30" t="s">
        <v>24</v>
      </c>
      <c r="E400" s="43">
        <v>45803</v>
      </c>
      <c r="F400" s="28" t="s">
        <v>487</v>
      </c>
      <c r="G400" s="28" t="s">
        <v>489</v>
      </c>
      <c r="H400" s="28" t="s">
        <v>492</v>
      </c>
      <c r="I400" s="26">
        <v>1109760</v>
      </c>
      <c r="J400" s="26">
        <v>88781</v>
      </c>
      <c r="K400" s="26">
        <v>1198541</v>
      </c>
      <c r="L400" s="22">
        <v>45833</v>
      </c>
    </row>
    <row r="401" spans="1:12" hidden="1" x14ac:dyDescent="0.25">
      <c r="A401" s="16" t="s">
        <v>12</v>
      </c>
      <c r="B401" s="29">
        <f t="shared" si="6"/>
        <v>5</v>
      </c>
      <c r="C401" s="30" t="s">
        <v>402</v>
      </c>
      <c r="D401" s="30" t="s">
        <v>24</v>
      </c>
      <c r="E401" s="43">
        <v>45803</v>
      </c>
      <c r="F401" s="28" t="s">
        <v>487</v>
      </c>
      <c r="G401" s="28" t="s">
        <v>489</v>
      </c>
      <c r="H401" s="28" t="s">
        <v>507</v>
      </c>
      <c r="I401" s="26">
        <v>1311489</v>
      </c>
      <c r="J401" s="26">
        <v>104919</v>
      </c>
      <c r="K401" s="26">
        <v>1416408</v>
      </c>
      <c r="L401" s="22">
        <v>45833</v>
      </c>
    </row>
    <row r="402" spans="1:12" ht="25.5" x14ac:dyDescent="0.25">
      <c r="A402" s="16" t="s">
        <v>15</v>
      </c>
      <c r="B402" s="29">
        <f t="shared" si="6"/>
        <v>5</v>
      </c>
      <c r="C402" s="30" t="s">
        <v>560</v>
      </c>
      <c r="D402" s="30"/>
      <c r="E402" s="43">
        <v>45803</v>
      </c>
      <c r="F402" s="28" t="s">
        <v>487</v>
      </c>
      <c r="G402" s="28" t="s">
        <v>489</v>
      </c>
      <c r="H402" s="28" t="s">
        <v>549</v>
      </c>
      <c r="I402" s="26"/>
      <c r="J402" s="26"/>
      <c r="K402" s="26">
        <v>-82768147</v>
      </c>
      <c r="L402" s="22"/>
    </row>
    <row r="403" spans="1:12" hidden="1" x14ac:dyDescent="0.25">
      <c r="A403" s="16" t="s">
        <v>12</v>
      </c>
      <c r="B403" s="29">
        <f t="shared" si="6"/>
        <v>5</v>
      </c>
      <c r="C403" s="30" t="s">
        <v>403</v>
      </c>
      <c r="D403" s="30" t="s">
        <v>24</v>
      </c>
      <c r="E403" s="43">
        <v>45804</v>
      </c>
      <c r="F403" s="28" t="s">
        <v>487</v>
      </c>
      <c r="G403" s="28" t="s">
        <v>489</v>
      </c>
      <c r="H403" s="28" t="s">
        <v>534</v>
      </c>
      <c r="I403" s="26">
        <v>697590</v>
      </c>
      <c r="J403" s="26">
        <v>55807</v>
      </c>
      <c r="K403" s="26">
        <v>753397</v>
      </c>
      <c r="L403" s="22">
        <v>45833</v>
      </c>
    </row>
    <row r="404" spans="1:12" hidden="1" x14ac:dyDescent="0.25">
      <c r="A404" s="16" t="s">
        <v>12</v>
      </c>
      <c r="B404" s="29">
        <f t="shared" si="6"/>
        <v>5</v>
      </c>
      <c r="C404" s="30" t="s">
        <v>404</v>
      </c>
      <c r="D404" s="30" t="s">
        <v>24</v>
      </c>
      <c r="E404" s="43">
        <v>45804</v>
      </c>
      <c r="F404" s="28" t="s">
        <v>487</v>
      </c>
      <c r="G404" s="28" t="s">
        <v>489</v>
      </c>
      <c r="H404" s="28" t="s">
        <v>531</v>
      </c>
      <c r="I404" s="26">
        <v>1830969</v>
      </c>
      <c r="J404" s="26">
        <v>146478</v>
      </c>
      <c r="K404" s="26">
        <v>1977447</v>
      </c>
      <c r="L404" s="22">
        <v>45833</v>
      </c>
    </row>
    <row r="405" spans="1:12" hidden="1" x14ac:dyDescent="0.25">
      <c r="A405" s="16" t="s">
        <v>12</v>
      </c>
      <c r="B405" s="29">
        <f t="shared" si="6"/>
        <v>5</v>
      </c>
      <c r="C405" s="30" t="s">
        <v>405</v>
      </c>
      <c r="D405" s="30" t="s">
        <v>24</v>
      </c>
      <c r="E405" s="43">
        <v>45804</v>
      </c>
      <c r="F405" s="28" t="s">
        <v>487</v>
      </c>
      <c r="G405" s="28" t="s">
        <v>489</v>
      </c>
      <c r="H405" s="28" t="s">
        <v>522</v>
      </c>
      <c r="I405" s="26">
        <v>1615773</v>
      </c>
      <c r="J405" s="26">
        <v>129262</v>
      </c>
      <c r="K405" s="26">
        <v>1745035</v>
      </c>
      <c r="L405" s="22">
        <v>45833</v>
      </c>
    </row>
    <row r="406" spans="1:12" hidden="1" x14ac:dyDescent="0.25">
      <c r="A406" s="16" t="s">
        <v>12</v>
      </c>
      <c r="B406" s="29">
        <f t="shared" si="6"/>
        <v>5</v>
      </c>
      <c r="C406" s="30" t="s">
        <v>406</v>
      </c>
      <c r="D406" s="30" t="s">
        <v>24</v>
      </c>
      <c r="E406" s="43">
        <v>45804</v>
      </c>
      <c r="F406" s="28" t="s">
        <v>487</v>
      </c>
      <c r="G406" s="28" t="s">
        <v>489</v>
      </c>
      <c r="H406" s="28" t="s">
        <v>505</v>
      </c>
      <c r="I406" s="26">
        <v>1063582</v>
      </c>
      <c r="J406" s="26">
        <v>85087</v>
      </c>
      <c r="K406" s="26">
        <v>1148669</v>
      </c>
      <c r="L406" s="22">
        <v>45833</v>
      </c>
    </row>
    <row r="407" spans="1:12" ht="25.5" hidden="1" x14ac:dyDescent="0.25">
      <c r="A407" s="16" t="s">
        <v>12</v>
      </c>
      <c r="B407" s="29">
        <f t="shared" si="6"/>
        <v>5</v>
      </c>
      <c r="C407" s="30" t="s">
        <v>407</v>
      </c>
      <c r="D407" s="30" t="s">
        <v>24</v>
      </c>
      <c r="E407" s="43">
        <v>45804</v>
      </c>
      <c r="F407" s="28" t="s">
        <v>487</v>
      </c>
      <c r="G407" s="28" t="s">
        <v>489</v>
      </c>
      <c r="H407" s="28" t="s">
        <v>500</v>
      </c>
      <c r="I407" s="26">
        <v>783480</v>
      </c>
      <c r="J407" s="26">
        <v>62678</v>
      </c>
      <c r="K407" s="26">
        <v>846158</v>
      </c>
      <c r="L407" s="22">
        <v>45833</v>
      </c>
    </row>
    <row r="408" spans="1:12" hidden="1" x14ac:dyDescent="0.25">
      <c r="A408" s="16" t="s">
        <v>12</v>
      </c>
      <c r="B408" s="29">
        <f t="shared" si="6"/>
        <v>5</v>
      </c>
      <c r="C408" s="30" t="s">
        <v>408</v>
      </c>
      <c r="D408" s="30" t="s">
        <v>24</v>
      </c>
      <c r="E408" s="43">
        <v>45804</v>
      </c>
      <c r="F408" s="28" t="s">
        <v>487</v>
      </c>
      <c r="G408" s="28" t="s">
        <v>489</v>
      </c>
      <c r="H408" s="28" t="s">
        <v>497</v>
      </c>
      <c r="I408" s="26">
        <v>1682596</v>
      </c>
      <c r="J408" s="26">
        <v>134608</v>
      </c>
      <c r="K408" s="26">
        <v>1817204</v>
      </c>
      <c r="L408" s="22">
        <v>45833</v>
      </c>
    </row>
    <row r="409" spans="1:12" hidden="1" x14ac:dyDescent="0.25">
      <c r="A409" s="16" t="s">
        <v>12</v>
      </c>
      <c r="B409" s="29">
        <f t="shared" si="6"/>
        <v>5</v>
      </c>
      <c r="C409" s="30" t="s">
        <v>409</v>
      </c>
      <c r="D409" s="30" t="s">
        <v>24</v>
      </c>
      <c r="E409" s="43">
        <v>45805</v>
      </c>
      <c r="F409" s="28" t="s">
        <v>487</v>
      </c>
      <c r="G409" s="28" t="s">
        <v>489</v>
      </c>
      <c r="H409" s="28" t="s">
        <v>541</v>
      </c>
      <c r="I409" s="26">
        <v>1420794</v>
      </c>
      <c r="J409" s="26">
        <v>113664</v>
      </c>
      <c r="K409" s="26">
        <v>1534458</v>
      </c>
      <c r="L409" s="22">
        <v>45833</v>
      </c>
    </row>
    <row r="410" spans="1:12" hidden="1" x14ac:dyDescent="0.25">
      <c r="A410" s="16" t="s">
        <v>12</v>
      </c>
      <c r="B410" s="29">
        <f t="shared" si="6"/>
        <v>5</v>
      </c>
      <c r="C410" s="30" t="s">
        <v>410</v>
      </c>
      <c r="D410" s="30" t="s">
        <v>24</v>
      </c>
      <c r="E410" s="43">
        <v>45806</v>
      </c>
      <c r="F410" s="28" t="s">
        <v>487</v>
      </c>
      <c r="G410" s="28" t="s">
        <v>489</v>
      </c>
      <c r="H410" s="28" t="s">
        <v>537</v>
      </c>
      <c r="I410" s="26">
        <v>558072</v>
      </c>
      <c r="J410" s="26">
        <v>44646</v>
      </c>
      <c r="K410" s="26">
        <v>602718</v>
      </c>
      <c r="L410" s="22">
        <v>45833</v>
      </c>
    </row>
    <row r="411" spans="1:12" hidden="1" x14ac:dyDescent="0.25">
      <c r="A411" s="16" t="s">
        <v>12</v>
      </c>
      <c r="B411" s="29">
        <f t="shared" si="6"/>
        <v>5</v>
      </c>
      <c r="C411" s="30" t="s">
        <v>411</v>
      </c>
      <c r="D411" s="30" t="s">
        <v>24</v>
      </c>
      <c r="E411" s="43">
        <v>45806</v>
      </c>
      <c r="F411" s="28" t="s">
        <v>487</v>
      </c>
      <c r="G411" s="28" t="s">
        <v>489</v>
      </c>
      <c r="H411" s="28" t="s">
        <v>540</v>
      </c>
      <c r="I411" s="26">
        <v>1585180</v>
      </c>
      <c r="J411" s="26">
        <v>126814</v>
      </c>
      <c r="K411" s="26">
        <v>1711994</v>
      </c>
      <c r="L411" s="22">
        <v>45833</v>
      </c>
    </row>
    <row r="412" spans="1:12" hidden="1" x14ac:dyDescent="0.25">
      <c r="A412" s="16" t="s">
        <v>12</v>
      </c>
      <c r="B412" s="29">
        <f t="shared" si="6"/>
        <v>5</v>
      </c>
      <c r="C412" s="30" t="s">
        <v>412</v>
      </c>
      <c r="D412" s="30" t="s">
        <v>24</v>
      </c>
      <c r="E412" s="43">
        <v>45807</v>
      </c>
      <c r="F412" s="28" t="s">
        <v>487</v>
      </c>
      <c r="G412" s="28" t="s">
        <v>489</v>
      </c>
      <c r="H412" s="28" t="s">
        <v>517</v>
      </c>
      <c r="I412" s="26">
        <v>1215824</v>
      </c>
      <c r="J412" s="26">
        <v>97266</v>
      </c>
      <c r="K412" s="26">
        <v>1313090</v>
      </c>
      <c r="L412" s="22">
        <v>45833</v>
      </c>
    </row>
    <row r="413" spans="1:12" hidden="1" x14ac:dyDescent="0.25">
      <c r="A413" s="16" t="s">
        <v>12</v>
      </c>
      <c r="B413" s="29">
        <f t="shared" si="6"/>
        <v>5</v>
      </c>
      <c r="C413" s="30" t="s">
        <v>413</v>
      </c>
      <c r="D413" s="30" t="s">
        <v>24</v>
      </c>
      <c r="E413" s="43">
        <v>45807</v>
      </c>
      <c r="F413" s="28" t="s">
        <v>487</v>
      </c>
      <c r="G413" s="28" t="s">
        <v>489</v>
      </c>
      <c r="H413" s="28" t="s">
        <v>509</v>
      </c>
      <c r="I413" s="26">
        <v>1131130</v>
      </c>
      <c r="J413" s="26">
        <v>90490</v>
      </c>
      <c r="K413" s="26">
        <v>1221620</v>
      </c>
      <c r="L413" s="22">
        <v>45833</v>
      </c>
    </row>
    <row r="414" spans="1:12" hidden="1" x14ac:dyDescent="0.25">
      <c r="A414" s="16" t="s">
        <v>13</v>
      </c>
      <c r="B414" s="29">
        <f t="shared" si="6"/>
        <v>5</v>
      </c>
      <c r="C414" s="30" t="s">
        <v>551</v>
      </c>
      <c r="D414" s="30" t="s">
        <v>563</v>
      </c>
      <c r="E414" s="43">
        <v>45808</v>
      </c>
      <c r="F414" s="28" t="s">
        <v>487</v>
      </c>
      <c r="G414" s="28" t="s">
        <v>489</v>
      </c>
      <c r="H414" s="28" t="s">
        <v>20</v>
      </c>
      <c r="I414" s="26">
        <v>-13227727</v>
      </c>
      <c r="J414" s="26">
        <v>-1058218</v>
      </c>
      <c r="K414" s="26">
        <v>-14285945</v>
      </c>
      <c r="L414" s="22">
        <v>45833</v>
      </c>
    </row>
    <row r="415" spans="1:12" hidden="1" x14ac:dyDescent="0.25">
      <c r="A415" s="16" t="s">
        <v>562</v>
      </c>
      <c r="B415" s="29">
        <f t="shared" si="6"/>
        <v>5</v>
      </c>
      <c r="C415" s="30">
        <v>256</v>
      </c>
      <c r="D415" s="30" t="s">
        <v>564</v>
      </c>
      <c r="E415" s="43">
        <v>45808</v>
      </c>
      <c r="F415" s="28" t="s">
        <v>487</v>
      </c>
      <c r="G415" s="28" t="s">
        <v>489</v>
      </c>
      <c r="H415" s="28" t="s">
        <v>567</v>
      </c>
      <c r="I415" s="26">
        <v>-2698367</v>
      </c>
      <c r="J415" s="26">
        <v>-215868</v>
      </c>
      <c r="K415" s="64">
        <v>-2914235</v>
      </c>
      <c r="L415" s="22">
        <v>45833</v>
      </c>
    </row>
    <row r="416" spans="1:12" hidden="1" x14ac:dyDescent="0.25">
      <c r="A416" s="16" t="s">
        <v>562</v>
      </c>
      <c r="B416" s="29">
        <f t="shared" si="6"/>
        <v>5</v>
      </c>
      <c r="C416" s="30"/>
      <c r="D416" s="30"/>
      <c r="E416" s="43">
        <v>45808</v>
      </c>
      <c r="F416" s="28"/>
      <c r="G416" s="28"/>
      <c r="H416" s="28" t="s">
        <v>573</v>
      </c>
      <c r="I416" s="26"/>
      <c r="J416" s="26"/>
      <c r="K416" s="64">
        <v>-2505627</v>
      </c>
      <c r="L416" s="22">
        <v>45833</v>
      </c>
    </row>
    <row r="417" spans="1:12" hidden="1" x14ac:dyDescent="0.25">
      <c r="A417" s="16" t="s">
        <v>562</v>
      </c>
      <c r="B417" s="29">
        <f t="shared" si="6"/>
        <v>5</v>
      </c>
      <c r="C417" s="30"/>
      <c r="D417" s="30"/>
      <c r="E417" s="43">
        <v>45808</v>
      </c>
      <c r="F417" s="28"/>
      <c r="G417" s="28"/>
      <c r="H417" s="28" t="s">
        <v>574</v>
      </c>
      <c r="I417" s="26"/>
      <c r="J417" s="26"/>
      <c r="K417" s="64">
        <v>-1156443</v>
      </c>
      <c r="L417" s="22">
        <v>45833</v>
      </c>
    </row>
    <row r="418" spans="1:12" hidden="1" x14ac:dyDescent="0.25">
      <c r="A418" s="16" t="s">
        <v>12</v>
      </c>
      <c r="B418" s="29">
        <f t="shared" si="6"/>
        <v>6</v>
      </c>
      <c r="C418" s="30" t="s">
        <v>414</v>
      </c>
      <c r="D418" s="30" t="s">
        <v>24</v>
      </c>
      <c r="E418" s="43">
        <v>45810</v>
      </c>
      <c r="F418" s="28" t="s">
        <v>487</v>
      </c>
      <c r="G418" s="28" t="s">
        <v>489</v>
      </c>
      <c r="H418" s="28" t="s">
        <v>523</v>
      </c>
      <c r="I418" s="26">
        <v>2092770</v>
      </c>
      <c r="J418" s="26">
        <v>167422</v>
      </c>
      <c r="K418" s="26">
        <v>2260192</v>
      </c>
      <c r="L418" s="22">
        <v>45863</v>
      </c>
    </row>
    <row r="419" spans="1:12" ht="25.5" hidden="1" x14ac:dyDescent="0.25">
      <c r="A419" s="16" t="s">
        <v>12</v>
      </c>
      <c r="B419" s="29">
        <f t="shared" si="6"/>
        <v>6</v>
      </c>
      <c r="C419" s="30" t="s">
        <v>415</v>
      </c>
      <c r="D419" s="30" t="s">
        <v>24</v>
      </c>
      <c r="E419" s="43">
        <v>45810</v>
      </c>
      <c r="F419" s="28" t="s">
        <v>487</v>
      </c>
      <c r="G419" s="28" t="s">
        <v>489</v>
      </c>
      <c r="H419" s="28" t="s">
        <v>543</v>
      </c>
      <c r="I419" s="26">
        <v>3206992</v>
      </c>
      <c r="J419" s="26">
        <v>230903</v>
      </c>
      <c r="K419" s="26">
        <v>3117195</v>
      </c>
      <c r="L419" s="22">
        <v>45863</v>
      </c>
    </row>
    <row r="420" spans="1:12" hidden="1" x14ac:dyDescent="0.25">
      <c r="A420" s="16" t="s">
        <v>12</v>
      </c>
      <c r="B420" s="29">
        <f t="shared" si="6"/>
        <v>6</v>
      </c>
      <c r="C420" s="30" t="s">
        <v>416</v>
      </c>
      <c r="D420" s="30" t="s">
        <v>24</v>
      </c>
      <c r="E420" s="43">
        <v>45810</v>
      </c>
      <c r="F420" s="28" t="s">
        <v>487</v>
      </c>
      <c r="G420" s="28" t="s">
        <v>489</v>
      </c>
      <c r="H420" s="28" t="s">
        <v>513</v>
      </c>
      <c r="I420" s="26">
        <v>1680014</v>
      </c>
      <c r="J420" s="26">
        <v>134401</v>
      </c>
      <c r="K420" s="26">
        <v>1814415</v>
      </c>
      <c r="L420" s="22">
        <v>45863</v>
      </c>
    </row>
    <row r="421" spans="1:12" hidden="1" x14ac:dyDescent="0.25">
      <c r="A421" s="16" t="s">
        <v>12</v>
      </c>
      <c r="B421" s="29">
        <f t="shared" si="6"/>
        <v>6</v>
      </c>
      <c r="C421" s="30" t="s">
        <v>417</v>
      </c>
      <c r="D421" s="30" t="s">
        <v>24</v>
      </c>
      <c r="E421" s="43">
        <v>45810</v>
      </c>
      <c r="F421" s="28" t="s">
        <v>487</v>
      </c>
      <c r="G421" s="28" t="s">
        <v>489</v>
      </c>
      <c r="H421" s="28" t="s">
        <v>512</v>
      </c>
      <c r="I421" s="26">
        <v>561538</v>
      </c>
      <c r="J421" s="26">
        <v>44923</v>
      </c>
      <c r="K421" s="26">
        <v>606461</v>
      </c>
      <c r="L421" s="22">
        <v>45863</v>
      </c>
    </row>
    <row r="422" spans="1:12" hidden="1" x14ac:dyDescent="0.25">
      <c r="A422" s="16" t="s">
        <v>12</v>
      </c>
      <c r="B422" s="29">
        <f t="shared" si="6"/>
        <v>6</v>
      </c>
      <c r="C422" s="30" t="s">
        <v>418</v>
      </c>
      <c r="D422" s="30" t="s">
        <v>24</v>
      </c>
      <c r="E422" s="43">
        <v>45810</v>
      </c>
      <c r="F422" s="28" t="s">
        <v>487</v>
      </c>
      <c r="G422" s="28" t="s">
        <v>489</v>
      </c>
      <c r="H422" s="28" t="s">
        <v>511</v>
      </c>
      <c r="I422" s="26">
        <v>3268035</v>
      </c>
      <c r="J422" s="26">
        <v>261443</v>
      </c>
      <c r="K422" s="26">
        <v>3529478</v>
      </c>
      <c r="L422" s="22">
        <v>45863</v>
      </c>
    </row>
    <row r="423" spans="1:12" hidden="1" x14ac:dyDescent="0.25">
      <c r="A423" s="16" t="s">
        <v>12</v>
      </c>
      <c r="B423" s="29">
        <f t="shared" si="6"/>
        <v>6</v>
      </c>
      <c r="C423" s="30" t="s">
        <v>419</v>
      </c>
      <c r="D423" s="30" t="s">
        <v>24</v>
      </c>
      <c r="E423" s="43">
        <v>45810</v>
      </c>
      <c r="F423" s="28" t="s">
        <v>487</v>
      </c>
      <c r="G423" s="28" t="s">
        <v>489</v>
      </c>
      <c r="H423" s="28" t="s">
        <v>544</v>
      </c>
      <c r="I423" s="26">
        <v>876320</v>
      </c>
      <c r="J423" s="26">
        <v>70106</v>
      </c>
      <c r="K423" s="26">
        <v>946426</v>
      </c>
      <c r="L423" s="22">
        <v>45863</v>
      </c>
    </row>
    <row r="424" spans="1:12" hidden="1" x14ac:dyDescent="0.25">
      <c r="A424" s="16" t="s">
        <v>12</v>
      </c>
      <c r="B424" s="29">
        <f t="shared" si="6"/>
        <v>6</v>
      </c>
      <c r="C424" s="30" t="s">
        <v>420</v>
      </c>
      <c r="D424" s="30" t="s">
        <v>24</v>
      </c>
      <c r="E424" s="43">
        <v>45811</v>
      </c>
      <c r="F424" s="28" t="s">
        <v>487</v>
      </c>
      <c r="G424" s="28" t="s">
        <v>489</v>
      </c>
      <c r="H424" s="28" t="s">
        <v>503</v>
      </c>
      <c r="I424" s="26">
        <v>2035842</v>
      </c>
      <c r="J424" s="26">
        <v>162867</v>
      </c>
      <c r="K424" s="26">
        <v>2198709</v>
      </c>
      <c r="L424" s="22">
        <v>45863</v>
      </c>
    </row>
    <row r="425" spans="1:12" ht="25.5" hidden="1" x14ac:dyDescent="0.25">
      <c r="A425" s="16" t="s">
        <v>12</v>
      </c>
      <c r="B425" s="29">
        <f t="shared" si="6"/>
        <v>6</v>
      </c>
      <c r="C425" s="30" t="s">
        <v>421</v>
      </c>
      <c r="D425" s="30" t="s">
        <v>24</v>
      </c>
      <c r="E425" s="43">
        <v>45811</v>
      </c>
      <c r="F425" s="28" t="s">
        <v>487</v>
      </c>
      <c r="G425" s="28" t="s">
        <v>489</v>
      </c>
      <c r="H425" s="28" t="s">
        <v>498</v>
      </c>
      <c r="I425" s="26">
        <v>3487950</v>
      </c>
      <c r="J425" s="26">
        <v>279036</v>
      </c>
      <c r="K425" s="26">
        <v>3766986</v>
      </c>
      <c r="L425" s="22">
        <v>45863</v>
      </c>
    </row>
    <row r="426" spans="1:12" hidden="1" x14ac:dyDescent="0.25">
      <c r="A426" s="16" t="s">
        <v>12</v>
      </c>
      <c r="B426" s="29">
        <f t="shared" si="6"/>
        <v>6</v>
      </c>
      <c r="C426" s="30" t="s">
        <v>422</v>
      </c>
      <c r="D426" s="30" t="s">
        <v>24</v>
      </c>
      <c r="E426" s="43">
        <v>45811</v>
      </c>
      <c r="F426" s="28" t="s">
        <v>487</v>
      </c>
      <c r="G426" s="28" t="s">
        <v>489</v>
      </c>
      <c r="H426" s="28" t="s">
        <v>507</v>
      </c>
      <c r="I426" s="26">
        <v>2354138</v>
      </c>
      <c r="J426" s="26">
        <v>188331</v>
      </c>
      <c r="K426" s="26">
        <v>2542469</v>
      </c>
      <c r="L426" s="22">
        <v>45863</v>
      </c>
    </row>
    <row r="427" spans="1:12" hidden="1" x14ac:dyDescent="0.25">
      <c r="A427" s="16" t="s">
        <v>12</v>
      </c>
      <c r="B427" s="29">
        <f t="shared" si="6"/>
        <v>6</v>
      </c>
      <c r="C427" s="30" t="s">
        <v>423</v>
      </c>
      <c r="D427" s="30" t="s">
        <v>24</v>
      </c>
      <c r="E427" s="43">
        <v>45812</v>
      </c>
      <c r="F427" s="28" t="s">
        <v>487</v>
      </c>
      <c r="G427" s="28" t="s">
        <v>489</v>
      </c>
      <c r="H427" s="28" t="s">
        <v>502</v>
      </c>
      <c r="I427" s="26">
        <v>1332183</v>
      </c>
      <c r="J427" s="26">
        <v>106575</v>
      </c>
      <c r="K427" s="26">
        <v>1438758</v>
      </c>
      <c r="L427" s="22">
        <v>45863</v>
      </c>
    </row>
    <row r="428" spans="1:12" hidden="1" x14ac:dyDescent="0.25">
      <c r="A428" s="16" t="s">
        <v>12</v>
      </c>
      <c r="B428" s="29">
        <f t="shared" si="6"/>
        <v>6</v>
      </c>
      <c r="C428" s="30" t="s">
        <v>424</v>
      </c>
      <c r="D428" s="30" t="s">
        <v>24</v>
      </c>
      <c r="E428" s="43">
        <v>45812</v>
      </c>
      <c r="F428" s="28" t="s">
        <v>487</v>
      </c>
      <c r="G428" s="28" t="s">
        <v>489</v>
      </c>
      <c r="H428" s="28" t="s">
        <v>526</v>
      </c>
      <c r="I428" s="26">
        <v>763372</v>
      </c>
      <c r="J428" s="26">
        <v>61070</v>
      </c>
      <c r="K428" s="26">
        <v>824442</v>
      </c>
      <c r="L428" s="22">
        <v>45863</v>
      </c>
    </row>
    <row r="429" spans="1:12" hidden="1" x14ac:dyDescent="0.25">
      <c r="A429" s="16" t="s">
        <v>12</v>
      </c>
      <c r="B429" s="29">
        <f t="shared" si="6"/>
        <v>6</v>
      </c>
      <c r="C429" s="30" t="s">
        <v>425</v>
      </c>
      <c r="D429" s="30" t="s">
        <v>24</v>
      </c>
      <c r="E429" s="43">
        <v>45812</v>
      </c>
      <c r="F429" s="28" t="s">
        <v>487</v>
      </c>
      <c r="G429" s="28" t="s">
        <v>489</v>
      </c>
      <c r="H429" s="28" t="s">
        <v>492</v>
      </c>
      <c r="I429" s="26">
        <v>983388</v>
      </c>
      <c r="J429" s="26">
        <v>78671</v>
      </c>
      <c r="K429" s="26">
        <v>1062059</v>
      </c>
      <c r="L429" s="22">
        <v>45863</v>
      </c>
    </row>
    <row r="430" spans="1:12" hidden="1" x14ac:dyDescent="0.25">
      <c r="A430" s="16" t="s">
        <v>12</v>
      </c>
      <c r="B430" s="29">
        <f t="shared" si="6"/>
        <v>6</v>
      </c>
      <c r="C430" s="30" t="s">
        <v>426</v>
      </c>
      <c r="D430" s="30" t="s">
        <v>24</v>
      </c>
      <c r="E430" s="43">
        <v>45813</v>
      </c>
      <c r="F430" s="28" t="s">
        <v>487</v>
      </c>
      <c r="G430" s="28" t="s">
        <v>489</v>
      </c>
      <c r="H430" s="28" t="s">
        <v>529</v>
      </c>
      <c r="I430" s="26">
        <v>348795</v>
      </c>
      <c r="J430" s="26">
        <v>27904</v>
      </c>
      <c r="K430" s="26">
        <v>376699</v>
      </c>
      <c r="L430" s="22">
        <v>45863</v>
      </c>
    </row>
    <row r="431" spans="1:12" hidden="1" x14ac:dyDescent="0.25">
      <c r="A431" s="16" t="s">
        <v>12</v>
      </c>
      <c r="B431" s="29">
        <f t="shared" si="6"/>
        <v>6</v>
      </c>
      <c r="C431" s="30" t="s">
        <v>427</v>
      </c>
      <c r="D431" s="30" t="s">
        <v>24</v>
      </c>
      <c r="E431" s="43">
        <v>45813</v>
      </c>
      <c r="F431" s="28" t="s">
        <v>487</v>
      </c>
      <c r="G431" s="28" t="s">
        <v>489</v>
      </c>
      <c r="H431" s="28" t="s">
        <v>495</v>
      </c>
      <c r="I431" s="26">
        <v>586434</v>
      </c>
      <c r="J431" s="26">
        <v>46915</v>
      </c>
      <c r="K431" s="26">
        <v>633349</v>
      </c>
      <c r="L431" s="22">
        <v>45863</v>
      </c>
    </row>
    <row r="432" spans="1:12" hidden="1" x14ac:dyDescent="0.25">
      <c r="A432" s="16" t="s">
        <v>12</v>
      </c>
      <c r="B432" s="29">
        <f t="shared" si="6"/>
        <v>6</v>
      </c>
      <c r="C432" s="30" t="s">
        <v>428</v>
      </c>
      <c r="D432" s="30" t="s">
        <v>24</v>
      </c>
      <c r="E432" s="43">
        <v>45814</v>
      </c>
      <c r="F432" s="28" t="s">
        <v>487</v>
      </c>
      <c r="G432" s="28" t="s">
        <v>489</v>
      </c>
      <c r="H432" s="28" t="s">
        <v>525</v>
      </c>
      <c r="I432" s="26">
        <v>1823545</v>
      </c>
      <c r="J432" s="26">
        <v>145884</v>
      </c>
      <c r="K432" s="26">
        <v>1969429</v>
      </c>
      <c r="L432" s="22">
        <v>45863</v>
      </c>
    </row>
    <row r="433" spans="1:12" hidden="1" x14ac:dyDescent="0.25">
      <c r="A433" s="16" t="s">
        <v>12</v>
      </c>
      <c r="B433" s="29">
        <f t="shared" si="6"/>
        <v>6</v>
      </c>
      <c r="C433" s="30" t="s">
        <v>429</v>
      </c>
      <c r="D433" s="30" t="s">
        <v>24</v>
      </c>
      <c r="E433" s="43">
        <v>45814</v>
      </c>
      <c r="F433" s="28" t="s">
        <v>487</v>
      </c>
      <c r="G433" s="28" t="s">
        <v>489</v>
      </c>
      <c r="H433" s="28" t="s">
        <v>515</v>
      </c>
      <c r="I433" s="26">
        <v>1184444</v>
      </c>
      <c r="J433" s="26">
        <v>94756</v>
      </c>
      <c r="K433" s="26">
        <v>1279200</v>
      </c>
      <c r="L433" s="22">
        <v>45863</v>
      </c>
    </row>
    <row r="434" spans="1:12" hidden="1" x14ac:dyDescent="0.25">
      <c r="A434" s="16" t="s">
        <v>12</v>
      </c>
      <c r="B434" s="29">
        <f t="shared" si="6"/>
        <v>6</v>
      </c>
      <c r="C434" s="30" t="s">
        <v>430</v>
      </c>
      <c r="D434" s="30" t="s">
        <v>24</v>
      </c>
      <c r="E434" s="43">
        <v>45815</v>
      </c>
      <c r="F434" s="28" t="s">
        <v>487</v>
      </c>
      <c r="G434" s="28" t="s">
        <v>489</v>
      </c>
      <c r="H434" s="28" t="s">
        <v>494</v>
      </c>
      <c r="I434" s="26">
        <v>3229931</v>
      </c>
      <c r="J434" s="26">
        <v>258394</v>
      </c>
      <c r="K434" s="26">
        <v>3488325</v>
      </c>
      <c r="L434" s="22">
        <v>45863</v>
      </c>
    </row>
    <row r="435" spans="1:12" hidden="1" x14ac:dyDescent="0.25">
      <c r="A435" s="16" t="s">
        <v>12</v>
      </c>
      <c r="B435" s="29">
        <f t="shared" si="6"/>
        <v>6</v>
      </c>
      <c r="C435" s="30" t="s">
        <v>431</v>
      </c>
      <c r="D435" s="30" t="s">
        <v>24</v>
      </c>
      <c r="E435" s="43">
        <v>45815</v>
      </c>
      <c r="F435" s="28" t="s">
        <v>487</v>
      </c>
      <c r="G435" s="28" t="s">
        <v>489</v>
      </c>
      <c r="H435" s="28" t="s">
        <v>529</v>
      </c>
      <c r="I435" s="26">
        <v>1014105</v>
      </c>
      <c r="J435" s="26">
        <v>81128</v>
      </c>
      <c r="K435" s="26">
        <v>1095233</v>
      </c>
      <c r="L435" s="22">
        <v>45863</v>
      </c>
    </row>
    <row r="436" spans="1:12" hidden="1" x14ac:dyDescent="0.25">
      <c r="A436" s="16" t="s">
        <v>12</v>
      </c>
      <c r="B436" s="29">
        <f t="shared" si="6"/>
        <v>6</v>
      </c>
      <c r="C436" s="30" t="s">
        <v>432</v>
      </c>
      <c r="D436" s="30" t="s">
        <v>24</v>
      </c>
      <c r="E436" s="43">
        <v>45815</v>
      </c>
      <c r="F436" s="28" t="s">
        <v>487</v>
      </c>
      <c r="G436" s="28" t="s">
        <v>489</v>
      </c>
      <c r="H436" s="28" t="s">
        <v>496</v>
      </c>
      <c r="I436" s="26">
        <v>800945</v>
      </c>
      <c r="J436" s="26">
        <v>64076</v>
      </c>
      <c r="K436" s="26">
        <v>865021</v>
      </c>
      <c r="L436" s="22">
        <v>45863</v>
      </c>
    </row>
    <row r="437" spans="1:12" hidden="1" x14ac:dyDescent="0.25">
      <c r="A437" s="16" t="s">
        <v>12</v>
      </c>
      <c r="B437" s="29">
        <f t="shared" si="6"/>
        <v>6</v>
      </c>
      <c r="C437" s="30" t="s">
        <v>433</v>
      </c>
      <c r="D437" s="30" t="s">
        <v>24</v>
      </c>
      <c r="E437" s="43">
        <v>45817</v>
      </c>
      <c r="F437" s="28" t="s">
        <v>487</v>
      </c>
      <c r="G437" s="28" t="s">
        <v>489</v>
      </c>
      <c r="H437" s="28" t="s">
        <v>506</v>
      </c>
      <c r="I437" s="26">
        <v>997253</v>
      </c>
      <c r="J437" s="26">
        <v>79780</v>
      </c>
      <c r="K437" s="26">
        <v>1077033</v>
      </c>
      <c r="L437" s="22">
        <v>45863</v>
      </c>
    </row>
    <row r="438" spans="1:12" hidden="1" x14ac:dyDescent="0.25">
      <c r="A438" s="16" t="s">
        <v>12</v>
      </c>
      <c r="B438" s="29">
        <f t="shared" si="6"/>
        <v>6</v>
      </c>
      <c r="C438" s="30" t="s">
        <v>434</v>
      </c>
      <c r="D438" s="30" t="s">
        <v>24</v>
      </c>
      <c r="E438" s="43">
        <v>45817</v>
      </c>
      <c r="F438" s="28" t="s">
        <v>487</v>
      </c>
      <c r="G438" s="28" t="s">
        <v>489</v>
      </c>
      <c r="H438" s="28" t="s">
        <v>503</v>
      </c>
      <c r="I438" s="26">
        <v>1114685</v>
      </c>
      <c r="J438" s="26">
        <v>89175</v>
      </c>
      <c r="K438" s="26">
        <v>1203860</v>
      </c>
      <c r="L438" s="22">
        <v>45863</v>
      </c>
    </row>
    <row r="439" spans="1:12" hidden="1" x14ac:dyDescent="0.25">
      <c r="A439" s="16" t="s">
        <v>12</v>
      </c>
      <c r="B439" s="29">
        <f t="shared" si="6"/>
        <v>6</v>
      </c>
      <c r="C439" s="30" t="s">
        <v>435</v>
      </c>
      <c r="D439" s="30" t="s">
        <v>24</v>
      </c>
      <c r="E439" s="43">
        <v>45817</v>
      </c>
      <c r="F439" s="28" t="s">
        <v>487</v>
      </c>
      <c r="G439" s="28" t="s">
        <v>489</v>
      </c>
      <c r="H439" s="28" t="s">
        <v>494</v>
      </c>
      <c r="I439" s="26">
        <v>3446701</v>
      </c>
      <c r="J439" s="26">
        <v>275736</v>
      </c>
      <c r="K439" s="26">
        <v>3722437</v>
      </c>
      <c r="L439" s="22">
        <v>45863</v>
      </c>
    </row>
    <row r="440" spans="1:12" hidden="1" x14ac:dyDescent="0.25">
      <c r="A440" s="16" t="s">
        <v>12</v>
      </c>
      <c r="B440" s="29">
        <f t="shared" si="6"/>
        <v>6</v>
      </c>
      <c r="C440" s="30" t="s">
        <v>436</v>
      </c>
      <c r="D440" s="30" t="s">
        <v>24</v>
      </c>
      <c r="E440" s="43">
        <v>45817</v>
      </c>
      <c r="F440" s="28" t="s">
        <v>487</v>
      </c>
      <c r="G440" s="28" t="s">
        <v>489</v>
      </c>
      <c r="H440" s="28" t="s">
        <v>509</v>
      </c>
      <c r="I440" s="26">
        <v>2115310</v>
      </c>
      <c r="J440" s="26">
        <v>169225</v>
      </c>
      <c r="K440" s="26">
        <v>2284535</v>
      </c>
      <c r="L440" s="22">
        <v>45863</v>
      </c>
    </row>
    <row r="441" spans="1:12" hidden="1" x14ac:dyDescent="0.25">
      <c r="A441" s="16" t="s">
        <v>12</v>
      </c>
      <c r="B441" s="29">
        <f t="shared" si="6"/>
        <v>6</v>
      </c>
      <c r="C441" s="30" t="s">
        <v>437</v>
      </c>
      <c r="D441" s="30" t="s">
        <v>24</v>
      </c>
      <c r="E441" s="43">
        <v>45818</v>
      </c>
      <c r="F441" s="28" t="s">
        <v>487</v>
      </c>
      <c r="G441" s="28" t="s">
        <v>489</v>
      </c>
      <c r="H441" s="28" t="s">
        <v>505</v>
      </c>
      <c r="I441" s="26">
        <v>1792410</v>
      </c>
      <c r="J441" s="26">
        <v>143393</v>
      </c>
      <c r="K441" s="26">
        <v>1935803</v>
      </c>
      <c r="L441" s="22">
        <v>45863</v>
      </c>
    </row>
    <row r="442" spans="1:12" hidden="1" x14ac:dyDescent="0.25">
      <c r="A442" s="16" t="s">
        <v>12</v>
      </c>
      <c r="B442" s="29">
        <f t="shared" si="6"/>
        <v>6</v>
      </c>
      <c r="C442" s="30" t="s">
        <v>438</v>
      </c>
      <c r="D442" s="30" t="s">
        <v>24</v>
      </c>
      <c r="E442" s="43">
        <v>45818</v>
      </c>
      <c r="F442" s="28" t="s">
        <v>487</v>
      </c>
      <c r="G442" s="28" t="s">
        <v>489</v>
      </c>
      <c r="H442" s="28" t="s">
        <v>507</v>
      </c>
      <c r="I442" s="26">
        <v>1080680</v>
      </c>
      <c r="J442" s="26">
        <v>86454</v>
      </c>
      <c r="K442" s="26">
        <v>1167134</v>
      </c>
      <c r="L442" s="22">
        <v>45863</v>
      </c>
    </row>
    <row r="443" spans="1:12" hidden="1" x14ac:dyDescent="0.25">
      <c r="A443" s="16" t="s">
        <v>12</v>
      </c>
      <c r="B443" s="29">
        <f t="shared" si="6"/>
        <v>6</v>
      </c>
      <c r="C443" s="30" t="s">
        <v>439</v>
      </c>
      <c r="D443" s="30" t="s">
        <v>24</v>
      </c>
      <c r="E443" s="43">
        <v>45818</v>
      </c>
      <c r="F443" s="28" t="s">
        <v>487</v>
      </c>
      <c r="G443" s="28" t="s">
        <v>489</v>
      </c>
      <c r="H443" s="28" t="s">
        <v>497</v>
      </c>
      <c r="I443" s="26">
        <v>1010222</v>
      </c>
      <c r="J443" s="26">
        <v>80818</v>
      </c>
      <c r="K443" s="26">
        <v>1091040</v>
      </c>
      <c r="L443" s="22">
        <v>45863</v>
      </c>
    </row>
    <row r="444" spans="1:12" hidden="1" x14ac:dyDescent="0.25">
      <c r="A444" s="16" t="s">
        <v>12</v>
      </c>
      <c r="B444" s="29">
        <f t="shared" si="6"/>
        <v>6</v>
      </c>
      <c r="C444" s="30" t="s">
        <v>440</v>
      </c>
      <c r="D444" s="30" t="s">
        <v>24</v>
      </c>
      <c r="E444" s="43">
        <v>45819</v>
      </c>
      <c r="F444" s="28" t="s">
        <v>487</v>
      </c>
      <c r="G444" s="28" t="s">
        <v>489</v>
      </c>
      <c r="H444" s="28" t="s">
        <v>519</v>
      </c>
      <c r="I444" s="26">
        <v>1034783</v>
      </c>
      <c r="J444" s="26">
        <v>82783</v>
      </c>
      <c r="K444" s="26">
        <v>1117566</v>
      </c>
      <c r="L444" s="22">
        <v>45863</v>
      </c>
    </row>
    <row r="445" spans="1:12" hidden="1" x14ac:dyDescent="0.25">
      <c r="A445" s="16" t="s">
        <v>12</v>
      </c>
      <c r="B445" s="29">
        <f t="shared" si="6"/>
        <v>6</v>
      </c>
      <c r="C445" s="30" t="s">
        <v>441</v>
      </c>
      <c r="D445" s="30" t="s">
        <v>24</v>
      </c>
      <c r="E445" s="43">
        <v>45819</v>
      </c>
      <c r="F445" s="28" t="s">
        <v>487</v>
      </c>
      <c r="G445" s="28" t="s">
        <v>489</v>
      </c>
      <c r="H445" s="28" t="s">
        <v>515</v>
      </c>
      <c r="I445" s="26">
        <v>637054</v>
      </c>
      <c r="J445" s="26">
        <v>50964</v>
      </c>
      <c r="K445" s="26">
        <v>688018</v>
      </c>
      <c r="L445" s="22">
        <v>45863</v>
      </c>
    </row>
    <row r="446" spans="1:12" hidden="1" x14ac:dyDescent="0.25">
      <c r="A446" s="16" t="s">
        <v>12</v>
      </c>
      <c r="B446" s="29">
        <f t="shared" si="6"/>
        <v>6</v>
      </c>
      <c r="C446" s="30" t="s">
        <v>442</v>
      </c>
      <c r="D446" s="30" t="s">
        <v>24</v>
      </c>
      <c r="E446" s="43">
        <v>45819</v>
      </c>
      <c r="F446" s="28" t="s">
        <v>487</v>
      </c>
      <c r="G446" s="28" t="s">
        <v>489</v>
      </c>
      <c r="H446" s="28" t="s">
        <v>523</v>
      </c>
      <c r="I446" s="26">
        <v>3176763</v>
      </c>
      <c r="J446" s="26">
        <v>254141</v>
      </c>
      <c r="K446" s="26">
        <v>3430904</v>
      </c>
      <c r="L446" s="22">
        <v>45863</v>
      </c>
    </row>
    <row r="447" spans="1:12" hidden="1" x14ac:dyDescent="0.25">
      <c r="A447" s="16" t="s">
        <v>12</v>
      </c>
      <c r="B447" s="29">
        <f t="shared" si="6"/>
        <v>6</v>
      </c>
      <c r="C447" s="30" t="s">
        <v>443</v>
      </c>
      <c r="D447" s="30" t="s">
        <v>24</v>
      </c>
      <c r="E447" s="43">
        <v>45819</v>
      </c>
      <c r="F447" s="28" t="s">
        <v>487</v>
      </c>
      <c r="G447" s="28" t="s">
        <v>489</v>
      </c>
      <c r="H447" s="28" t="s">
        <v>492</v>
      </c>
      <c r="I447" s="26">
        <v>1177334</v>
      </c>
      <c r="J447" s="26">
        <v>94187</v>
      </c>
      <c r="K447" s="26">
        <v>1271521</v>
      </c>
      <c r="L447" s="22">
        <v>45863</v>
      </c>
    </row>
    <row r="448" spans="1:12" hidden="1" x14ac:dyDescent="0.25">
      <c r="A448" s="16" t="s">
        <v>12</v>
      </c>
      <c r="B448" s="29">
        <f t="shared" si="6"/>
        <v>6</v>
      </c>
      <c r="C448" s="30" t="s">
        <v>444</v>
      </c>
      <c r="D448" s="30" t="s">
        <v>24</v>
      </c>
      <c r="E448" s="43">
        <v>45819</v>
      </c>
      <c r="F448" s="28" t="s">
        <v>487</v>
      </c>
      <c r="G448" s="28" t="s">
        <v>489</v>
      </c>
      <c r="H448" s="28" t="s">
        <v>540</v>
      </c>
      <c r="I448" s="26">
        <v>1225115</v>
      </c>
      <c r="J448" s="26">
        <v>98009</v>
      </c>
      <c r="K448" s="26">
        <v>1323124</v>
      </c>
      <c r="L448" s="22">
        <v>45863</v>
      </c>
    </row>
    <row r="449" spans="1:12" hidden="1" x14ac:dyDescent="0.25">
      <c r="A449" s="16" t="s">
        <v>12</v>
      </c>
      <c r="B449" s="29">
        <f t="shared" si="6"/>
        <v>6</v>
      </c>
      <c r="C449" s="30" t="s">
        <v>445</v>
      </c>
      <c r="D449" s="30" t="s">
        <v>24</v>
      </c>
      <c r="E449" s="43">
        <v>45819</v>
      </c>
      <c r="F449" s="28" t="s">
        <v>487</v>
      </c>
      <c r="G449" s="28" t="s">
        <v>489</v>
      </c>
      <c r="H449" s="28" t="s">
        <v>533</v>
      </c>
      <c r="I449" s="26">
        <v>1170408</v>
      </c>
      <c r="J449" s="26">
        <v>93633</v>
      </c>
      <c r="K449" s="26">
        <v>1264041</v>
      </c>
      <c r="L449" s="22">
        <v>45863</v>
      </c>
    </row>
    <row r="450" spans="1:12" hidden="1" x14ac:dyDescent="0.25">
      <c r="A450" s="16" t="s">
        <v>12</v>
      </c>
      <c r="B450" s="29">
        <f t="shared" si="6"/>
        <v>6</v>
      </c>
      <c r="C450" s="30" t="s">
        <v>446</v>
      </c>
      <c r="D450" s="30" t="s">
        <v>24</v>
      </c>
      <c r="E450" s="43">
        <v>45820</v>
      </c>
      <c r="F450" s="28" t="s">
        <v>487</v>
      </c>
      <c r="G450" s="28" t="s">
        <v>489</v>
      </c>
      <c r="H450" s="28" t="s">
        <v>513</v>
      </c>
      <c r="I450" s="26">
        <v>910588</v>
      </c>
      <c r="J450" s="26">
        <v>72847</v>
      </c>
      <c r="K450" s="26">
        <v>983435</v>
      </c>
      <c r="L450" s="22">
        <v>45863</v>
      </c>
    </row>
    <row r="451" spans="1:12" hidden="1" x14ac:dyDescent="0.25">
      <c r="A451" s="16" t="s">
        <v>12</v>
      </c>
      <c r="B451" s="29">
        <f t="shared" si="6"/>
        <v>6</v>
      </c>
      <c r="C451" s="30" t="s">
        <v>447</v>
      </c>
      <c r="D451" s="30" t="s">
        <v>24</v>
      </c>
      <c r="E451" s="43">
        <v>45820</v>
      </c>
      <c r="F451" s="28" t="s">
        <v>487</v>
      </c>
      <c r="G451" s="28" t="s">
        <v>489</v>
      </c>
      <c r="H451" s="28" t="s">
        <v>537</v>
      </c>
      <c r="I451" s="26">
        <v>1322727</v>
      </c>
      <c r="J451" s="26">
        <v>105818</v>
      </c>
      <c r="K451" s="26">
        <v>1428545</v>
      </c>
      <c r="L451" s="22">
        <v>45863</v>
      </c>
    </row>
    <row r="452" spans="1:12" hidden="1" x14ac:dyDescent="0.25">
      <c r="A452" s="16" t="s">
        <v>12</v>
      </c>
      <c r="B452" s="29">
        <f t="shared" ref="B452:B515" si="7">MONTH(E452)</f>
        <v>6</v>
      </c>
      <c r="C452" s="30" t="s">
        <v>448</v>
      </c>
      <c r="D452" s="30" t="s">
        <v>24</v>
      </c>
      <c r="E452" s="43">
        <v>45820</v>
      </c>
      <c r="F452" s="28" t="s">
        <v>487</v>
      </c>
      <c r="G452" s="28" t="s">
        <v>489</v>
      </c>
      <c r="H452" s="28" t="s">
        <v>536</v>
      </c>
      <c r="I452" s="26">
        <v>1687740</v>
      </c>
      <c r="J452" s="26">
        <v>135019</v>
      </c>
      <c r="K452" s="26">
        <v>1822759</v>
      </c>
      <c r="L452" s="22">
        <v>45863</v>
      </c>
    </row>
    <row r="453" spans="1:12" hidden="1" x14ac:dyDescent="0.25">
      <c r="A453" s="16" t="s">
        <v>12</v>
      </c>
      <c r="B453" s="29">
        <f t="shared" si="7"/>
        <v>6</v>
      </c>
      <c r="C453" s="30" t="s">
        <v>449</v>
      </c>
      <c r="D453" s="30" t="s">
        <v>24</v>
      </c>
      <c r="E453" s="43">
        <v>45821</v>
      </c>
      <c r="F453" s="28" t="s">
        <v>487</v>
      </c>
      <c r="G453" s="28" t="s">
        <v>489</v>
      </c>
      <c r="H453" s="28" t="s">
        <v>527</v>
      </c>
      <c r="I453" s="26">
        <v>666873</v>
      </c>
      <c r="J453" s="26">
        <v>53350</v>
      </c>
      <c r="K453" s="26">
        <v>720223</v>
      </c>
      <c r="L453" s="22">
        <v>45863</v>
      </c>
    </row>
    <row r="454" spans="1:12" hidden="1" x14ac:dyDescent="0.25">
      <c r="A454" s="16" t="s">
        <v>12</v>
      </c>
      <c r="B454" s="29">
        <f t="shared" si="7"/>
        <v>6</v>
      </c>
      <c r="C454" s="30" t="s">
        <v>450</v>
      </c>
      <c r="D454" s="30" t="s">
        <v>24</v>
      </c>
      <c r="E454" s="43">
        <v>45822</v>
      </c>
      <c r="F454" s="28" t="s">
        <v>487</v>
      </c>
      <c r="G454" s="28" t="s">
        <v>489</v>
      </c>
      <c r="H454" s="28" t="s">
        <v>495</v>
      </c>
      <c r="I454" s="26">
        <v>757893</v>
      </c>
      <c r="J454" s="26">
        <v>60631</v>
      </c>
      <c r="K454" s="26">
        <v>818524</v>
      </c>
      <c r="L454" s="22">
        <v>45863</v>
      </c>
    </row>
    <row r="455" spans="1:12" hidden="1" x14ac:dyDescent="0.25">
      <c r="A455" s="16" t="s">
        <v>12</v>
      </c>
      <c r="B455" s="29">
        <f t="shared" si="7"/>
        <v>6</v>
      </c>
      <c r="C455" s="30" t="s">
        <v>451</v>
      </c>
      <c r="D455" s="30" t="s">
        <v>24</v>
      </c>
      <c r="E455" s="43">
        <v>45822</v>
      </c>
      <c r="F455" s="28" t="s">
        <v>487</v>
      </c>
      <c r="G455" s="28" t="s">
        <v>489</v>
      </c>
      <c r="H455" s="28" t="s">
        <v>524</v>
      </c>
      <c r="I455" s="26">
        <v>1177784</v>
      </c>
      <c r="J455" s="26">
        <v>94223</v>
      </c>
      <c r="K455" s="26">
        <v>1272007</v>
      </c>
      <c r="L455" s="22">
        <v>45863</v>
      </c>
    </row>
    <row r="456" spans="1:12" ht="25.5" hidden="1" x14ac:dyDescent="0.25">
      <c r="A456" s="16" t="s">
        <v>12</v>
      </c>
      <c r="B456" s="29">
        <f t="shared" si="7"/>
        <v>6</v>
      </c>
      <c r="C456" s="30" t="s">
        <v>452</v>
      </c>
      <c r="D456" s="30" t="s">
        <v>24</v>
      </c>
      <c r="E456" s="43">
        <v>45824</v>
      </c>
      <c r="F456" s="28" t="s">
        <v>487</v>
      </c>
      <c r="G456" s="28" t="s">
        <v>489</v>
      </c>
      <c r="H456" s="28" t="s">
        <v>498</v>
      </c>
      <c r="I456" s="26">
        <v>3487950</v>
      </c>
      <c r="J456" s="26">
        <v>279036</v>
      </c>
      <c r="K456" s="26">
        <v>3766986</v>
      </c>
      <c r="L456" s="22">
        <v>45863</v>
      </c>
    </row>
    <row r="457" spans="1:12" hidden="1" x14ac:dyDescent="0.25">
      <c r="A457" s="16" t="s">
        <v>12</v>
      </c>
      <c r="B457" s="29">
        <f t="shared" si="7"/>
        <v>6</v>
      </c>
      <c r="C457" s="30" t="s">
        <v>453</v>
      </c>
      <c r="D457" s="30" t="s">
        <v>24</v>
      </c>
      <c r="E457" s="43">
        <v>45824</v>
      </c>
      <c r="F457" s="28" t="s">
        <v>487</v>
      </c>
      <c r="G457" s="28" t="s">
        <v>489</v>
      </c>
      <c r="H457" s="28" t="s">
        <v>510</v>
      </c>
      <c r="I457" s="26">
        <v>2046001</v>
      </c>
      <c r="J457" s="26">
        <v>163680</v>
      </c>
      <c r="K457" s="26">
        <v>2209681</v>
      </c>
      <c r="L457" s="22">
        <v>45863</v>
      </c>
    </row>
    <row r="458" spans="1:12" hidden="1" x14ac:dyDescent="0.25">
      <c r="A458" s="16" t="s">
        <v>12</v>
      </c>
      <c r="B458" s="29">
        <f t="shared" si="7"/>
        <v>6</v>
      </c>
      <c r="C458" s="30" t="s">
        <v>454</v>
      </c>
      <c r="D458" s="30" t="s">
        <v>24</v>
      </c>
      <c r="E458" s="43">
        <v>45824</v>
      </c>
      <c r="F458" s="28" t="s">
        <v>487</v>
      </c>
      <c r="G458" s="28" t="s">
        <v>489</v>
      </c>
      <c r="H458" s="28" t="s">
        <v>539</v>
      </c>
      <c r="I458" s="26">
        <v>667043</v>
      </c>
      <c r="J458" s="26">
        <v>53363</v>
      </c>
      <c r="K458" s="26">
        <v>720406</v>
      </c>
      <c r="L458" s="22">
        <v>45863</v>
      </c>
    </row>
    <row r="459" spans="1:12" hidden="1" x14ac:dyDescent="0.25">
      <c r="A459" s="16" t="s">
        <v>12</v>
      </c>
      <c r="B459" s="29">
        <f t="shared" si="7"/>
        <v>6</v>
      </c>
      <c r="C459" s="30" t="s">
        <v>455</v>
      </c>
      <c r="D459" s="30" t="s">
        <v>24</v>
      </c>
      <c r="E459" s="43">
        <v>45824</v>
      </c>
      <c r="F459" s="28" t="s">
        <v>487</v>
      </c>
      <c r="G459" s="28" t="s">
        <v>489</v>
      </c>
      <c r="H459" s="28" t="s">
        <v>517</v>
      </c>
      <c r="I459" s="26">
        <v>525792</v>
      </c>
      <c r="J459" s="26">
        <v>42063</v>
      </c>
      <c r="K459" s="26">
        <v>567855</v>
      </c>
      <c r="L459" s="22">
        <v>45863</v>
      </c>
    </row>
    <row r="460" spans="1:12" hidden="1" x14ac:dyDescent="0.25">
      <c r="A460" s="16" t="s">
        <v>12</v>
      </c>
      <c r="B460" s="29">
        <f t="shared" si="7"/>
        <v>6</v>
      </c>
      <c r="C460" s="30" t="s">
        <v>456</v>
      </c>
      <c r="D460" s="30" t="s">
        <v>24</v>
      </c>
      <c r="E460" s="43">
        <v>45824</v>
      </c>
      <c r="F460" s="28" t="s">
        <v>487</v>
      </c>
      <c r="G460" s="28" t="s">
        <v>489</v>
      </c>
      <c r="H460" s="28" t="s">
        <v>499</v>
      </c>
      <c r="I460" s="26">
        <v>1693431</v>
      </c>
      <c r="J460" s="26">
        <v>135474</v>
      </c>
      <c r="K460" s="26">
        <v>1828905</v>
      </c>
      <c r="L460" s="22">
        <v>45863</v>
      </c>
    </row>
    <row r="461" spans="1:12" hidden="1" x14ac:dyDescent="0.25">
      <c r="A461" s="16" t="s">
        <v>12</v>
      </c>
      <c r="B461" s="29">
        <f t="shared" si="7"/>
        <v>6</v>
      </c>
      <c r="C461" s="30" t="s">
        <v>457</v>
      </c>
      <c r="D461" s="30" t="s">
        <v>24</v>
      </c>
      <c r="E461" s="43">
        <v>45824</v>
      </c>
      <c r="F461" s="28" t="s">
        <v>487</v>
      </c>
      <c r="G461" s="28" t="s">
        <v>489</v>
      </c>
      <c r="H461" s="28" t="s">
        <v>503</v>
      </c>
      <c r="I461" s="26">
        <v>765890</v>
      </c>
      <c r="J461" s="26">
        <v>61271</v>
      </c>
      <c r="K461" s="26">
        <v>827161</v>
      </c>
      <c r="L461" s="22">
        <v>45863</v>
      </c>
    </row>
    <row r="462" spans="1:12" hidden="1" x14ac:dyDescent="0.25">
      <c r="A462" s="16" t="s">
        <v>12</v>
      </c>
      <c r="B462" s="29">
        <f t="shared" si="7"/>
        <v>6</v>
      </c>
      <c r="C462" s="30" t="s">
        <v>458</v>
      </c>
      <c r="D462" s="30" t="s">
        <v>24</v>
      </c>
      <c r="E462" s="43">
        <v>45824</v>
      </c>
      <c r="F462" s="28" t="s">
        <v>487</v>
      </c>
      <c r="G462" s="28" t="s">
        <v>489</v>
      </c>
      <c r="H462" s="28" t="s">
        <v>526</v>
      </c>
      <c r="I462" s="26">
        <v>900912</v>
      </c>
      <c r="J462" s="26">
        <v>72073</v>
      </c>
      <c r="K462" s="26">
        <v>972985</v>
      </c>
      <c r="L462" s="22">
        <v>45863</v>
      </c>
    </row>
    <row r="463" spans="1:12" hidden="1" x14ac:dyDescent="0.25">
      <c r="A463" s="16" t="s">
        <v>12</v>
      </c>
      <c r="B463" s="29">
        <f t="shared" si="7"/>
        <v>6</v>
      </c>
      <c r="C463" s="30" t="s">
        <v>459</v>
      </c>
      <c r="D463" s="30" t="s">
        <v>24</v>
      </c>
      <c r="E463" s="43">
        <v>45824</v>
      </c>
      <c r="F463" s="28" t="s">
        <v>487</v>
      </c>
      <c r="G463" s="28" t="s">
        <v>489</v>
      </c>
      <c r="H463" s="28" t="s">
        <v>535</v>
      </c>
      <c r="I463" s="26">
        <v>2499540</v>
      </c>
      <c r="J463" s="26">
        <v>199963</v>
      </c>
      <c r="K463" s="26">
        <v>2699503</v>
      </c>
      <c r="L463" s="22">
        <v>45863</v>
      </c>
    </row>
    <row r="464" spans="1:12" hidden="1" x14ac:dyDescent="0.25">
      <c r="A464" s="16" t="s">
        <v>12</v>
      </c>
      <c r="B464" s="29">
        <f t="shared" si="7"/>
        <v>6</v>
      </c>
      <c r="C464" s="30" t="s">
        <v>460</v>
      </c>
      <c r="D464" s="30" t="s">
        <v>24</v>
      </c>
      <c r="E464" s="43">
        <v>45825</v>
      </c>
      <c r="F464" s="28" t="s">
        <v>487</v>
      </c>
      <c r="G464" s="28" t="s">
        <v>489</v>
      </c>
      <c r="H464" s="28" t="s">
        <v>521</v>
      </c>
      <c r="I464" s="26">
        <v>1904019</v>
      </c>
      <c r="J464" s="26">
        <v>152322</v>
      </c>
      <c r="K464" s="26">
        <v>2056341</v>
      </c>
      <c r="L464" s="22">
        <v>45863</v>
      </c>
    </row>
    <row r="465" spans="1:12" hidden="1" x14ac:dyDescent="0.25">
      <c r="A465" s="16" t="s">
        <v>12</v>
      </c>
      <c r="B465" s="29">
        <f t="shared" si="7"/>
        <v>6</v>
      </c>
      <c r="C465" s="30" t="s">
        <v>461</v>
      </c>
      <c r="D465" s="30" t="s">
        <v>24</v>
      </c>
      <c r="E465" s="43">
        <v>45826</v>
      </c>
      <c r="F465" s="28" t="s">
        <v>487</v>
      </c>
      <c r="G465" s="28" t="s">
        <v>489</v>
      </c>
      <c r="H465" s="28" t="s">
        <v>508</v>
      </c>
      <c r="I465" s="26">
        <v>446916</v>
      </c>
      <c r="J465" s="26">
        <v>35753</v>
      </c>
      <c r="K465" s="26">
        <v>482669</v>
      </c>
      <c r="L465" s="22">
        <v>45863</v>
      </c>
    </row>
    <row r="466" spans="1:12" hidden="1" x14ac:dyDescent="0.25">
      <c r="A466" s="16" t="s">
        <v>12</v>
      </c>
      <c r="B466" s="29">
        <f t="shared" si="7"/>
        <v>6</v>
      </c>
      <c r="C466" s="30" t="s">
        <v>462</v>
      </c>
      <c r="D466" s="30" t="s">
        <v>24</v>
      </c>
      <c r="E466" s="43">
        <v>45826</v>
      </c>
      <c r="F466" s="28" t="s">
        <v>487</v>
      </c>
      <c r="G466" s="28" t="s">
        <v>489</v>
      </c>
      <c r="H466" s="28" t="s">
        <v>529</v>
      </c>
      <c r="I466" s="26">
        <v>527525</v>
      </c>
      <c r="J466" s="26">
        <v>42202</v>
      </c>
      <c r="K466" s="26">
        <v>569727</v>
      </c>
      <c r="L466" s="22">
        <v>45863</v>
      </c>
    </row>
    <row r="467" spans="1:12" hidden="1" x14ac:dyDescent="0.25">
      <c r="A467" s="16" t="s">
        <v>12</v>
      </c>
      <c r="B467" s="29">
        <f t="shared" si="7"/>
        <v>6</v>
      </c>
      <c r="C467" s="30" t="s">
        <v>463</v>
      </c>
      <c r="D467" s="30" t="s">
        <v>24</v>
      </c>
      <c r="E467" s="43">
        <v>45826</v>
      </c>
      <c r="F467" s="28" t="s">
        <v>487</v>
      </c>
      <c r="G467" s="28" t="s">
        <v>489</v>
      </c>
      <c r="H467" s="28" t="s">
        <v>509</v>
      </c>
      <c r="I467" s="26">
        <v>476730</v>
      </c>
      <c r="J467" s="26">
        <v>38138</v>
      </c>
      <c r="K467" s="26">
        <v>514868</v>
      </c>
      <c r="L467" s="22">
        <v>45863</v>
      </c>
    </row>
    <row r="468" spans="1:12" hidden="1" x14ac:dyDescent="0.25">
      <c r="A468" s="16" t="s">
        <v>12</v>
      </c>
      <c r="B468" s="29">
        <f t="shared" si="7"/>
        <v>6</v>
      </c>
      <c r="C468" s="30" t="s">
        <v>464</v>
      </c>
      <c r="D468" s="30" t="s">
        <v>24</v>
      </c>
      <c r="E468" s="43">
        <v>45826</v>
      </c>
      <c r="F468" s="28" t="s">
        <v>487</v>
      </c>
      <c r="G468" s="28" t="s">
        <v>489</v>
      </c>
      <c r="H468" s="28" t="s">
        <v>511</v>
      </c>
      <c r="I468" s="26">
        <v>1093090</v>
      </c>
      <c r="J468" s="26">
        <v>87447</v>
      </c>
      <c r="K468" s="26">
        <v>1180537</v>
      </c>
      <c r="L468" s="22">
        <v>45863</v>
      </c>
    </row>
    <row r="469" spans="1:12" hidden="1" x14ac:dyDescent="0.25">
      <c r="A469" s="16" t="s">
        <v>12</v>
      </c>
      <c r="B469" s="29">
        <f t="shared" si="7"/>
        <v>6</v>
      </c>
      <c r="C469" s="30" t="s">
        <v>465</v>
      </c>
      <c r="D469" s="30" t="s">
        <v>24</v>
      </c>
      <c r="E469" s="43">
        <v>45827</v>
      </c>
      <c r="F469" s="28" t="s">
        <v>487</v>
      </c>
      <c r="G469" s="28" t="s">
        <v>489</v>
      </c>
      <c r="H469" s="28" t="s">
        <v>506</v>
      </c>
      <c r="I469" s="26">
        <v>988968</v>
      </c>
      <c r="J469" s="26">
        <v>79117</v>
      </c>
      <c r="K469" s="26">
        <v>1068085</v>
      </c>
      <c r="L469" s="22">
        <v>45863</v>
      </c>
    </row>
    <row r="470" spans="1:12" hidden="1" x14ac:dyDescent="0.25">
      <c r="A470" s="16" t="s">
        <v>12</v>
      </c>
      <c r="B470" s="29">
        <f t="shared" si="7"/>
        <v>6</v>
      </c>
      <c r="C470" s="30" t="s">
        <v>466</v>
      </c>
      <c r="D470" s="30" t="s">
        <v>24</v>
      </c>
      <c r="E470" s="43">
        <v>45827</v>
      </c>
      <c r="F470" s="28" t="s">
        <v>487</v>
      </c>
      <c r="G470" s="28" t="s">
        <v>489</v>
      </c>
      <c r="H470" s="28" t="s">
        <v>491</v>
      </c>
      <c r="I470" s="26">
        <v>825285</v>
      </c>
      <c r="J470" s="26">
        <v>66023</v>
      </c>
      <c r="K470" s="26">
        <v>891308</v>
      </c>
      <c r="L470" s="22">
        <v>45863</v>
      </c>
    </row>
    <row r="471" spans="1:12" hidden="1" x14ac:dyDescent="0.25">
      <c r="A471" s="16" t="s">
        <v>12</v>
      </c>
      <c r="B471" s="29">
        <f t="shared" si="7"/>
        <v>6</v>
      </c>
      <c r="C471" s="30" t="s">
        <v>467</v>
      </c>
      <c r="D471" s="30" t="s">
        <v>24</v>
      </c>
      <c r="E471" s="43">
        <v>45827</v>
      </c>
      <c r="F471" s="28" t="s">
        <v>487</v>
      </c>
      <c r="G471" s="28" t="s">
        <v>489</v>
      </c>
      <c r="H471" s="28" t="s">
        <v>496</v>
      </c>
      <c r="I471" s="26">
        <v>1015032</v>
      </c>
      <c r="J471" s="26">
        <v>81203</v>
      </c>
      <c r="K471" s="26">
        <v>1096235</v>
      </c>
      <c r="L471" s="22">
        <v>45863</v>
      </c>
    </row>
    <row r="472" spans="1:12" hidden="1" x14ac:dyDescent="0.25">
      <c r="A472" s="16" t="s">
        <v>12</v>
      </c>
      <c r="B472" s="29">
        <f t="shared" si="7"/>
        <v>6</v>
      </c>
      <c r="C472" s="30" t="s">
        <v>468</v>
      </c>
      <c r="D472" s="30" t="s">
        <v>24</v>
      </c>
      <c r="E472" s="43">
        <v>45828</v>
      </c>
      <c r="F472" s="28" t="s">
        <v>487</v>
      </c>
      <c r="G472" s="28" t="s">
        <v>489</v>
      </c>
      <c r="H472" s="28" t="s">
        <v>501</v>
      </c>
      <c r="I472" s="26">
        <v>2101435</v>
      </c>
      <c r="J472" s="26">
        <v>168115</v>
      </c>
      <c r="K472" s="26">
        <v>2269550</v>
      </c>
      <c r="L472" s="22">
        <v>45863</v>
      </c>
    </row>
    <row r="473" spans="1:12" hidden="1" x14ac:dyDescent="0.25">
      <c r="A473" s="16" t="s">
        <v>12</v>
      </c>
      <c r="B473" s="29">
        <f t="shared" si="7"/>
        <v>6</v>
      </c>
      <c r="C473" s="30" t="s">
        <v>469</v>
      </c>
      <c r="D473" s="30" t="s">
        <v>24</v>
      </c>
      <c r="E473" s="43">
        <v>45831</v>
      </c>
      <c r="F473" s="28" t="s">
        <v>487</v>
      </c>
      <c r="G473" s="28" t="s">
        <v>489</v>
      </c>
      <c r="H473" s="28" t="s">
        <v>540</v>
      </c>
      <c r="I473" s="26">
        <v>1093090</v>
      </c>
      <c r="J473" s="26">
        <v>87447</v>
      </c>
      <c r="K473" s="26">
        <v>1180537</v>
      </c>
      <c r="L473" s="22">
        <v>45863</v>
      </c>
    </row>
    <row r="474" spans="1:12" s="52" customFormat="1" hidden="1" x14ac:dyDescent="0.25">
      <c r="A474" s="16" t="s">
        <v>12</v>
      </c>
      <c r="B474" s="29">
        <f t="shared" si="7"/>
        <v>6</v>
      </c>
      <c r="C474" s="30" t="s">
        <v>470</v>
      </c>
      <c r="D474" s="30" t="s">
        <v>24</v>
      </c>
      <c r="E474" s="43">
        <v>45831</v>
      </c>
      <c r="F474" s="28" t="s">
        <v>487</v>
      </c>
      <c r="G474" s="28" t="s">
        <v>489</v>
      </c>
      <c r="H474" s="28" t="s">
        <v>512</v>
      </c>
      <c r="I474" s="26">
        <v>551504</v>
      </c>
      <c r="J474" s="26">
        <v>44120</v>
      </c>
      <c r="K474" s="26">
        <v>595624</v>
      </c>
      <c r="L474" s="22">
        <v>45863</v>
      </c>
    </row>
    <row r="475" spans="1:12" hidden="1" x14ac:dyDescent="0.25">
      <c r="A475" s="16" t="s">
        <v>12</v>
      </c>
      <c r="B475" s="29">
        <f t="shared" si="7"/>
        <v>6</v>
      </c>
      <c r="C475" s="30" t="s">
        <v>471</v>
      </c>
      <c r="D475" s="30" t="s">
        <v>24</v>
      </c>
      <c r="E475" s="43">
        <v>45831</v>
      </c>
      <c r="F475" s="28" t="s">
        <v>487</v>
      </c>
      <c r="G475" s="28" t="s">
        <v>489</v>
      </c>
      <c r="H475" s="28" t="s">
        <v>541</v>
      </c>
      <c r="I475" s="26">
        <v>688134</v>
      </c>
      <c r="J475" s="26">
        <v>55051</v>
      </c>
      <c r="K475" s="26">
        <v>743185</v>
      </c>
      <c r="L475" s="22">
        <v>45863</v>
      </c>
    </row>
    <row r="476" spans="1:12" hidden="1" x14ac:dyDescent="0.25">
      <c r="A476" s="16" t="s">
        <v>12</v>
      </c>
      <c r="B476" s="29">
        <f t="shared" si="7"/>
        <v>6</v>
      </c>
      <c r="C476" s="30" t="s">
        <v>472</v>
      </c>
      <c r="D476" s="30" t="s">
        <v>24</v>
      </c>
      <c r="E476" s="43">
        <v>45831</v>
      </c>
      <c r="F476" s="28" t="s">
        <v>487</v>
      </c>
      <c r="G476" s="28" t="s">
        <v>489</v>
      </c>
      <c r="H476" s="28" t="s">
        <v>513</v>
      </c>
      <c r="I476" s="26">
        <v>791600</v>
      </c>
      <c r="J476" s="26">
        <v>63328</v>
      </c>
      <c r="K476" s="26">
        <v>854928</v>
      </c>
      <c r="L476" s="22">
        <v>45863</v>
      </c>
    </row>
    <row r="477" spans="1:12" hidden="1" x14ac:dyDescent="0.25">
      <c r="A477" s="16" t="s">
        <v>12</v>
      </c>
      <c r="B477" s="29">
        <f t="shared" si="7"/>
        <v>6</v>
      </c>
      <c r="C477" s="30" t="s">
        <v>473</v>
      </c>
      <c r="D477" s="30" t="s">
        <v>24</v>
      </c>
      <c r="E477" s="43">
        <v>45831</v>
      </c>
      <c r="F477" s="28" t="s">
        <v>487</v>
      </c>
      <c r="G477" s="28" t="s">
        <v>489</v>
      </c>
      <c r="H477" s="28" t="s">
        <v>503</v>
      </c>
      <c r="I477" s="26">
        <v>1412210</v>
      </c>
      <c r="J477" s="26">
        <v>112977</v>
      </c>
      <c r="K477" s="26">
        <v>1525187</v>
      </c>
      <c r="L477" s="22">
        <v>45863</v>
      </c>
    </row>
    <row r="478" spans="1:12" hidden="1" x14ac:dyDescent="0.25">
      <c r="A478" s="16" t="s">
        <v>12</v>
      </c>
      <c r="B478" s="29">
        <f t="shared" si="7"/>
        <v>6</v>
      </c>
      <c r="C478" s="30" t="s">
        <v>474</v>
      </c>
      <c r="D478" s="30" t="s">
        <v>24</v>
      </c>
      <c r="E478" s="43">
        <v>45831</v>
      </c>
      <c r="F478" s="28" t="s">
        <v>487</v>
      </c>
      <c r="G478" s="28" t="s">
        <v>489</v>
      </c>
      <c r="H478" s="28" t="s">
        <v>528</v>
      </c>
      <c r="I478" s="26">
        <v>668811</v>
      </c>
      <c r="J478" s="26">
        <v>53505</v>
      </c>
      <c r="K478" s="26">
        <v>722316</v>
      </c>
      <c r="L478" s="22">
        <v>45863</v>
      </c>
    </row>
    <row r="479" spans="1:12" ht="25.5" hidden="1" x14ac:dyDescent="0.25">
      <c r="A479" s="16" t="s">
        <v>12</v>
      </c>
      <c r="B479" s="29">
        <f t="shared" si="7"/>
        <v>6</v>
      </c>
      <c r="C479" s="30" t="s">
        <v>475</v>
      </c>
      <c r="D479" s="30" t="s">
        <v>24</v>
      </c>
      <c r="E479" s="43">
        <v>45832</v>
      </c>
      <c r="F479" s="28" t="s">
        <v>487</v>
      </c>
      <c r="G479" s="28" t="s">
        <v>489</v>
      </c>
      <c r="H479" s="28" t="s">
        <v>498</v>
      </c>
      <c r="I479" s="26">
        <v>2450230</v>
      </c>
      <c r="J479" s="26">
        <v>196018</v>
      </c>
      <c r="K479" s="26">
        <v>2646248</v>
      </c>
      <c r="L479" s="22">
        <v>45863</v>
      </c>
    </row>
    <row r="480" spans="1:12" hidden="1" x14ac:dyDescent="0.25">
      <c r="A480" s="16" t="s">
        <v>12</v>
      </c>
      <c r="B480" s="29">
        <f t="shared" si="7"/>
        <v>6</v>
      </c>
      <c r="C480" s="30" t="s">
        <v>476</v>
      </c>
      <c r="D480" s="30" t="s">
        <v>24</v>
      </c>
      <c r="E480" s="43">
        <v>45832</v>
      </c>
      <c r="F480" s="28" t="s">
        <v>487</v>
      </c>
      <c r="G480" s="28" t="s">
        <v>489</v>
      </c>
      <c r="H480" s="28" t="s">
        <v>525</v>
      </c>
      <c r="I480" s="26">
        <v>935955</v>
      </c>
      <c r="J480" s="26">
        <v>74876</v>
      </c>
      <c r="K480" s="26">
        <v>1010831</v>
      </c>
      <c r="L480" s="22">
        <v>45863</v>
      </c>
    </row>
    <row r="481" spans="1:12" ht="25.5" hidden="1" x14ac:dyDescent="0.25">
      <c r="A481" s="16" t="s">
        <v>12</v>
      </c>
      <c r="B481" s="29">
        <f t="shared" si="7"/>
        <v>6</v>
      </c>
      <c r="C481" s="30" t="s">
        <v>477</v>
      </c>
      <c r="D481" s="30" t="s">
        <v>24</v>
      </c>
      <c r="E481" s="43">
        <v>45832</v>
      </c>
      <c r="F481" s="28" t="s">
        <v>487</v>
      </c>
      <c r="G481" s="28" t="s">
        <v>489</v>
      </c>
      <c r="H481" s="28" t="s">
        <v>500</v>
      </c>
      <c r="I481" s="26">
        <v>348795</v>
      </c>
      <c r="J481" s="26">
        <v>27904</v>
      </c>
      <c r="K481" s="26">
        <v>376699</v>
      </c>
      <c r="L481" s="22">
        <v>45863</v>
      </c>
    </row>
    <row r="482" spans="1:12" hidden="1" x14ac:dyDescent="0.25">
      <c r="A482" s="16" t="s">
        <v>12</v>
      </c>
      <c r="B482" s="29">
        <f t="shared" si="7"/>
        <v>6</v>
      </c>
      <c r="C482" s="30" t="s">
        <v>478</v>
      </c>
      <c r="D482" s="30" t="s">
        <v>24</v>
      </c>
      <c r="E482" s="43">
        <v>45832</v>
      </c>
      <c r="F482" s="28" t="s">
        <v>487</v>
      </c>
      <c r="G482" s="28" t="s">
        <v>489</v>
      </c>
      <c r="H482" s="28" t="s">
        <v>545</v>
      </c>
      <c r="I482" s="26">
        <v>1102546</v>
      </c>
      <c r="J482" s="26">
        <v>88204</v>
      </c>
      <c r="K482" s="26">
        <v>1190750</v>
      </c>
      <c r="L482" s="22">
        <v>45863</v>
      </c>
    </row>
    <row r="483" spans="1:12" hidden="1" x14ac:dyDescent="0.25">
      <c r="A483" s="45" t="s">
        <v>12</v>
      </c>
      <c r="B483" s="46">
        <f t="shared" si="7"/>
        <v>6</v>
      </c>
      <c r="C483" s="47" t="s">
        <v>479</v>
      </c>
      <c r="D483" s="47" t="s">
        <v>24</v>
      </c>
      <c r="E483" s="48">
        <v>45832</v>
      </c>
      <c r="F483" s="49" t="s">
        <v>487</v>
      </c>
      <c r="G483" s="49" t="s">
        <v>489</v>
      </c>
      <c r="H483" s="49" t="s">
        <v>510</v>
      </c>
      <c r="I483" s="50">
        <v>1142040</v>
      </c>
      <c r="J483" s="50">
        <v>91363</v>
      </c>
      <c r="K483" s="50">
        <v>1233403</v>
      </c>
      <c r="L483" s="51">
        <v>45863</v>
      </c>
    </row>
    <row r="484" spans="1:12" hidden="1" x14ac:dyDescent="0.25">
      <c r="A484" s="16" t="s">
        <v>12</v>
      </c>
      <c r="B484" s="29">
        <f t="shared" si="7"/>
        <v>6</v>
      </c>
      <c r="C484" s="30" t="s">
        <v>480</v>
      </c>
      <c r="D484" s="30" t="s">
        <v>24</v>
      </c>
      <c r="E484" s="43">
        <v>45833</v>
      </c>
      <c r="F484" s="28" t="s">
        <v>487</v>
      </c>
      <c r="G484" s="28" t="s">
        <v>489</v>
      </c>
      <c r="H484" s="28" t="s">
        <v>513</v>
      </c>
      <c r="I484" s="26">
        <v>491814</v>
      </c>
      <c r="J484" s="26">
        <v>39345</v>
      </c>
      <c r="K484" s="26">
        <v>531159</v>
      </c>
      <c r="L484" s="22">
        <v>45863</v>
      </c>
    </row>
    <row r="485" spans="1:12" hidden="1" x14ac:dyDescent="0.25">
      <c r="A485" s="16" t="s">
        <v>12</v>
      </c>
      <c r="B485" s="29">
        <f t="shared" si="7"/>
        <v>6</v>
      </c>
      <c r="C485" s="30" t="s">
        <v>481</v>
      </c>
      <c r="D485" s="30" t="s">
        <v>24</v>
      </c>
      <c r="E485" s="43">
        <v>45833</v>
      </c>
      <c r="F485" s="28" t="s">
        <v>487</v>
      </c>
      <c r="G485" s="28" t="s">
        <v>489</v>
      </c>
      <c r="H485" s="28" t="s">
        <v>526</v>
      </c>
      <c r="I485" s="26">
        <v>579774</v>
      </c>
      <c r="J485" s="26">
        <v>46382</v>
      </c>
      <c r="K485" s="26">
        <v>626156</v>
      </c>
      <c r="L485" s="22">
        <v>45863</v>
      </c>
    </row>
    <row r="486" spans="1:12" hidden="1" x14ac:dyDescent="0.25">
      <c r="A486" s="16" t="s">
        <v>12</v>
      </c>
      <c r="B486" s="29">
        <f t="shared" si="7"/>
        <v>6</v>
      </c>
      <c r="C486" s="30" t="s">
        <v>482</v>
      </c>
      <c r="D486" s="30" t="s">
        <v>24</v>
      </c>
      <c r="E486" s="43">
        <v>45833</v>
      </c>
      <c r="F486" s="28" t="s">
        <v>487</v>
      </c>
      <c r="G486" s="28" t="s">
        <v>489</v>
      </c>
      <c r="H486" s="28" t="s">
        <v>511</v>
      </c>
      <c r="I486" s="26">
        <v>1956655</v>
      </c>
      <c r="J486" s="26">
        <v>156532</v>
      </c>
      <c r="K486" s="26">
        <v>2113187</v>
      </c>
      <c r="L486" s="22">
        <v>45863</v>
      </c>
    </row>
    <row r="487" spans="1:12" hidden="1" x14ac:dyDescent="0.25">
      <c r="A487" s="16" t="s">
        <v>12</v>
      </c>
      <c r="B487" s="29">
        <f t="shared" si="7"/>
        <v>6</v>
      </c>
      <c r="C487" s="30" t="s">
        <v>483</v>
      </c>
      <c r="D487" s="30" t="s">
        <v>24</v>
      </c>
      <c r="E487" s="43">
        <v>45833</v>
      </c>
      <c r="F487" s="28" t="s">
        <v>487</v>
      </c>
      <c r="G487" s="28" t="s">
        <v>489</v>
      </c>
      <c r="H487" s="28" t="s">
        <v>532</v>
      </c>
      <c r="I487" s="26">
        <v>876320</v>
      </c>
      <c r="J487" s="26">
        <v>70106</v>
      </c>
      <c r="K487" s="26">
        <v>946426</v>
      </c>
      <c r="L487" s="22">
        <v>45863</v>
      </c>
    </row>
    <row r="488" spans="1:12" hidden="1" x14ac:dyDescent="0.25">
      <c r="A488" s="16" t="s">
        <v>12</v>
      </c>
      <c r="B488" s="29">
        <f t="shared" si="7"/>
        <v>6</v>
      </c>
      <c r="C488" s="30" t="s">
        <v>484</v>
      </c>
      <c r="D488" s="30" t="s">
        <v>24</v>
      </c>
      <c r="E488" s="43">
        <v>45833</v>
      </c>
      <c r="F488" s="28" t="s">
        <v>487</v>
      </c>
      <c r="G488" s="28" t="s">
        <v>489</v>
      </c>
      <c r="H488" s="28" t="s">
        <v>495</v>
      </c>
      <c r="I488" s="26">
        <v>1142040</v>
      </c>
      <c r="J488" s="26">
        <v>91363</v>
      </c>
      <c r="K488" s="26">
        <v>1233403</v>
      </c>
      <c r="L488" s="22"/>
    </row>
    <row r="489" spans="1:12" x14ac:dyDescent="0.25">
      <c r="A489" s="16" t="s">
        <v>15</v>
      </c>
      <c r="B489" s="29">
        <f t="shared" si="7"/>
        <v>6</v>
      </c>
      <c r="C489" s="30" t="s">
        <v>561</v>
      </c>
      <c r="D489" s="30"/>
      <c r="E489" s="43">
        <v>45833</v>
      </c>
      <c r="F489" s="28" t="s">
        <v>487</v>
      </c>
      <c r="G489" s="28" t="s">
        <v>489</v>
      </c>
      <c r="H489" s="28" t="s">
        <v>550</v>
      </c>
      <c r="I489" s="26"/>
      <c r="J489" s="26"/>
      <c r="K489" s="26">
        <v>-76687595</v>
      </c>
      <c r="L489" s="22"/>
    </row>
    <row r="490" spans="1:12" hidden="1" x14ac:dyDescent="0.25">
      <c r="A490" s="16" t="s">
        <v>12</v>
      </c>
      <c r="B490" s="29">
        <f t="shared" si="7"/>
        <v>6</v>
      </c>
      <c r="C490" s="30" t="s">
        <v>485</v>
      </c>
      <c r="D490" s="30" t="s">
        <v>24</v>
      </c>
      <c r="E490" s="43">
        <v>45836</v>
      </c>
      <c r="F490" s="28" t="s">
        <v>487</v>
      </c>
      <c r="G490" s="28" t="s">
        <v>489</v>
      </c>
      <c r="H490" s="28" t="s">
        <v>497</v>
      </c>
      <c r="I490" s="26">
        <v>795372</v>
      </c>
      <c r="J490" s="26">
        <v>63630</v>
      </c>
      <c r="K490" s="26">
        <v>859002</v>
      </c>
      <c r="L490" s="22">
        <v>45863</v>
      </c>
    </row>
    <row r="491" spans="1:12" hidden="1" x14ac:dyDescent="0.25">
      <c r="A491" s="16" t="s">
        <v>12</v>
      </c>
      <c r="B491" s="29">
        <f t="shared" si="7"/>
        <v>6</v>
      </c>
      <c r="C491" s="30" t="s">
        <v>486</v>
      </c>
      <c r="D491" s="30" t="s">
        <v>24</v>
      </c>
      <c r="E491" s="43">
        <v>45836</v>
      </c>
      <c r="F491" s="28" t="s">
        <v>487</v>
      </c>
      <c r="G491" s="28" t="s">
        <v>489</v>
      </c>
      <c r="H491" s="28" t="s">
        <v>544</v>
      </c>
      <c r="I491" s="26">
        <v>1153508</v>
      </c>
      <c r="J491" s="26">
        <v>92281</v>
      </c>
      <c r="K491" s="26">
        <v>1245789</v>
      </c>
      <c r="L491" s="22">
        <v>45863</v>
      </c>
    </row>
    <row r="492" spans="1:12" hidden="1" x14ac:dyDescent="0.25">
      <c r="A492" s="16" t="s">
        <v>13</v>
      </c>
      <c r="B492" s="29">
        <f t="shared" si="7"/>
        <v>6</v>
      </c>
      <c r="C492" s="30">
        <v>411</v>
      </c>
      <c r="D492" s="30" t="s">
        <v>563</v>
      </c>
      <c r="E492" s="43">
        <v>45838</v>
      </c>
      <c r="F492" s="28" t="s">
        <v>487</v>
      </c>
      <c r="G492" s="28" t="s">
        <v>489</v>
      </c>
      <c r="H492" s="28" t="s">
        <v>20</v>
      </c>
      <c r="I492" s="26">
        <v>-10074785</v>
      </c>
      <c r="J492" s="26">
        <v>-805983</v>
      </c>
      <c r="K492" s="26">
        <f>I492+J492</f>
        <v>-10880768</v>
      </c>
      <c r="L492" s="22">
        <v>45863</v>
      </c>
    </row>
    <row r="493" spans="1:12" hidden="1" x14ac:dyDescent="0.25">
      <c r="A493" s="16" t="s">
        <v>562</v>
      </c>
      <c r="B493" s="29">
        <f t="shared" si="7"/>
        <v>6</v>
      </c>
      <c r="C493" s="30">
        <v>856</v>
      </c>
      <c r="D493" s="30" t="s">
        <v>564</v>
      </c>
      <c r="E493" s="43">
        <v>45838</v>
      </c>
      <c r="F493" s="28" t="s">
        <v>487</v>
      </c>
      <c r="G493" s="28" t="s">
        <v>489</v>
      </c>
      <c r="H493" s="28" t="s">
        <v>571</v>
      </c>
      <c r="I493" s="26">
        <v>-3035952</v>
      </c>
      <c r="J493" s="26">
        <v>-242876</v>
      </c>
      <c r="K493" s="64">
        <v>-3278829</v>
      </c>
      <c r="L493" s="22">
        <v>45863</v>
      </c>
    </row>
    <row r="494" spans="1:12" hidden="1" x14ac:dyDescent="0.25">
      <c r="A494" s="16" t="s">
        <v>562</v>
      </c>
      <c r="B494" s="29">
        <f t="shared" si="7"/>
        <v>6</v>
      </c>
      <c r="C494" s="30"/>
      <c r="D494" s="30"/>
      <c r="E494" s="43">
        <v>45838</v>
      </c>
      <c r="F494" s="28"/>
      <c r="G494" s="28"/>
      <c r="H494" s="28" t="s">
        <v>585</v>
      </c>
      <c r="I494" s="26"/>
      <c r="J494" s="26"/>
      <c r="K494" s="64">
        <v>-2819099</v>
      </c>
      <c r="L494" s="22">
        <v>45863</v>
      </c>
    </row>
    <row r="495" spans="1:12" hidden="1" x14ac:dyDescent="0.25">
      <c r="A495" s="16" t="s">
        <v>562</v>
      </c>
      <c r="B495" s="29">
        <f t="shared" si="7"/>
        <v>6</v>
      </c>
      <c r="C495" s="30"/>
      <c r="D495" s="30"/>
      <c r="E495" s="43">
        <v>45838</v>
      </c>
      <c r="F495" s="28"/>
      <c r="G495" s="28"/>
      <c r="H495" s="28" t="s">
        <v>586</v>
      </c>
      <c r="I495" s="26"/>
      <c r="J495" s="26"/>
      <c r="K495" s="64">
        <v>-1301122</v>
      </c>
      <c r="L495" s="22">
        <v>45863</v>
      </c>
    </row>
    <row r="496" spans="1:12" hidden="1" x14ac:dyDescent="0.25">
      <c r="A496" s="16" t="s">
        <v>12</v>
      </c>
      <c r="B496" s="29">
        <f t="shared" si="7"/>
        <v>7</v>
      </c>
      <c r="C496" s="30" t="s">
        <v>587</v>
      </c>
      <c r="D496" s="30" t="s">
        <v>24</v>
      </c>
      <c r="E496" s="43">
        <v>45839</v>
      </c>
      <c r="F496" s="28" t="s">
        <v>487</v>
      </c>
      <c r="G496" s="28" t="s">
        <v>489</v>
      </c>
      <c r="H496" s="28" t="s">
        <v>503</v>
      </c>
      <c r="I496" s="26">
        <v>1605079</v>
      </c>
      <c r="J496" s="26">
        <v>128406</v>
      </c>
      <c r="K496" s="26">
        <v>1733485</v>
      </c>
      <c r="L496" s="22">
        <v>45894</v>
      </c>
    </row>
    <row r="497" spans="1:12" hidden="1" x14ac:dyDescent="0.25">
      <c r="A497" s="16" t="s">
        <v>12</v>
      </c>
      <c r="B497" s="29">
        <f t="shared" si="7"/>
        <v>7</v>
      </c>
      <c r="C497" s="30" t="s">
        <v>588</v>
      </c>
      <c r="D497" s="30" t="s">
        <v>24</v>
      </c>
      <c r="E497" s="43">
        <v>45839</v>
      </c>
      <c r="F497" s="28" t="s">
        <v>487</v>
      </c>
      <c r="G497" s="28" t="s">
        <v>489</v>
      </c>
      <c r="H497" s="28" t="s">
        <v>531</v>
      </c>
      <c r="I497" s="26">
        <v>1063296</v>
      </c>
      <c r="J497" s="26">
        <v>85064</v>
      </c>
      <c r="K497" s="26">
        <v>1148360</v>
      </c>
      <c r="L497" s="22">
        <v>45894</v>
      </c>
    </row>
    <row r="498" spans="1:12" ht="51" hidden="1" x14ac:dyDescent="0.25">
      <c r="A498" s="16" t="s">
        <v>12</v>
      </c>
      <c r="B498" s="29">
        <f t="shared" si="7"/>
        <v>7</v>
      </c>
      <c r="C498" s="30" t="s">
        <v>595</v>
      </c>
      <c r="D498" s="30" t="s">
        <v>24</v>
      </c>
      <c r="E498" s="43">
        <v>45839</v>
      </c>
      <c r="F498" s="28" t="s">
        <v>487</v>
      </c>
      <c r="G498" s="28" t="s">
        <v>489</v>
      </c>
      <c r="H498" s="28" t="s">
        <v>695</v>
      </c>
      <c r="I498" s="26">
        <v>3441334</v>
      </c>
      <c r="J498" s="26">
        <v>275307</v>
      </c>
      <c r="K498" s="26">
        <v>3716641</v>
      </c>
      <c r="L498" s="22">
        <v>45894</v>
      </c>
    </row>
    <row r="499" spans="1:12" hidden="1" x14ac:dyDescent="0.25">
      <c r="A499" s="16" t="s">
        <v>12</v>
      </c>
      <c r="B499" s="29">
        <f t="shared" si="7"/>
        <v>7</v>
      </c>
      <c r="C499" s="30" t="s">
        <v>589</v>
      </c>
      <c r="D499" s="30" t="s">
        <v>24</v>
      </c>
      <c r="E499" s="43">
        <v>45840</v>
      </c>
      <c r="F499" s="28" t="s">
        <v>487</v>
      </c>
      <c r="G499" s="28" t="s">
        <v>489</v>
      </c>
      <c r="H499" s="28" t="s">
        <v>533</v>
      </c>
      <c r="I499" s="26">
        <v>754320</v>
      </c>
      <c r="J499" s="26">
        <v>60346</v>
      </c>
      <c r="K499" s="26">
        <v>814666</v>
      </c>
      <c r="L499" s="22">
        <v>45894</v>
      </c>
    </row>
    <row r="500" spans="1:12" hidden="1" x14ac:dyDescent="0.25">
      <c r="A500" s="16" t="s">
        <v>12</v>
      </c>
      <c r="B500" s="29">
        <f t="shared" si="7"/>
        <v>7</v>
      </c>
      <c r="C500" s="30" t="s">
        <v>590</v>
      </c>
      <c r="D500" s="30" t="s">
        <v>24</v>
      </c>
      <c r="E500" s="43">
        <v>45840</v>
      </c>
      <c r="F500" s="28" t="s">
        <v>487</v>
      </c>
      <c r="G500" s="28" t="s">
        <v>489</v>
      </c>
      <c r="H500" s="28" t="s">
        <v>540</v>
      </c>
      <c r="I500" s="26">
        <v>1571475</v>
      </c>
      <c r="J500" s="26">
        <v>125718</v>
      </c>
      <c r="K500" s="26">
        <v>1697193</v>
      </c>
      <c r="L500" s="22">
        <v>45894</v>
      </c>
    </row>
    <row r="501" spans="1:12" hidden="1" x14ac:dyDescent="0.25">
      <c r="A501" s="16" t="s">
        <v>12</v>
      </c>
      <c r="B501" s="29">
        <f t="shared" si="7"/>
        <v>7</v>
      </c>
      <c r="C501" s="30" t="s">
        <v>591</v>
      </c>
      <c r="D501" s="30" t="s">
        <v>24</v>
      </c>
      <c r="E501" s="43">
        <v>45840</v>
      </c>
      <c r="F501" s="28" t="s">
        <v>487</v>
      </c>
      <c r="G501" s="28" t="s">
        <v>489</v>
      </c>
      <c r="H501" s="28" t="s">
        <v>499</v>
      </c>
      <c r="I501" s="26">
        <v>587115</v>
      </c>
      <c r="J501" s="26">
        <v>46969</v>
      </c>
      <c r="K501" s="26">
        <v>634084</v>
      </c>
      <c r="L501" s="22">
        <v>45894</v>
      </c>
    </row>
    <row r="502" spans="1:12" hidden="1" x14ac:dyDescent="0.25">
      <c r="A502" s="16" t="s">
        <v>12</v>
      </c>
      <c r="B502" s="29">
        <f t="shared" si="7"/>
        <v>7</v>
      </c>
      <c r="C502" s="30" t="s">
        <v>592</v>
      </c>
      <c r="D502" s="30" t="s">
        <v>24</v>
      </c>
      <c r="E502" s="43">
        <v>45840</v>
      </c>
      <c r="F502" s="28" t="s">
        <v>487</v>
      </c>
      <c r="G502" s="28" t="s">
        <v>489</v>
      </c>
      <c r="H502" s="28" t="s">
        <v>502</v>
      </c>
      <c r="I502" s="26">
        <v>1013907</v>
      </c>
      <c r="J502" s="26">
        <v>81113</v>
      </c>
      <c r="K502" s="26">
        <v>1095020</v>
      </c>
      <c r="L502" s="22">
        <v>45894</v>
      </c>
    </row>
    <row r="503" spans="1:12" hidden="1" x14ac:dyDescent="0.25">
      <c r="A503" s="16" t="s">
        <v>12</v>
      </c>
      <c r="B503" s="29">
        <f t="shared" si="7"/>
        <v>7</v>
      </c>
      <c r="C503" s="30" t="s">
        <v>593</v>
      </c>
      <c r="D503" s="30" t="s">
        <v>24</v>
      </c>
      <c r="E503" s="43">
        <v>45840</v>
      </c>
      <c r="F503" s="28" t="s">
        <v>487</v>
      </c>
      <c r="G503" s="28" t="s">
        <v>489</v>
      </c>
      <c r="H503" s="28" t="s">
        <v>513</v>
      </c>
      <c r="I503" s="26">
        <v>296475</v>
      </c>
      <c r="J503" s="26">
        <v>23718</v>
      </c>
      <c r="K503" s="26">
        <v>320193</v>
      </c>
      <c r="L503" s="22">
        <v>45894</v>
      </c>
    </row>
    <row r="504" spans="1:12" hidden="1" x14ac:dyDescent="0.25">
      <c r="A504" s="16" t="s">
        <v>12</v>
      </c>
      <c r="B504" s="29">
        <f t="shared" si="7"/>
        <v>7</v>
      </c>
      <c r="C504" s="30" t="s">
        <v>594</v>
      </c>
      <c r="D504" s="30" t="s">
        <v>24</v>
      </c>
      <c r="E504" s="43">
        <v>45840</v>
      </c>
      <c r="F504" s="28" t="s">
        <v>487</v>
      </c>
      <c r="G504" s="28" t="s">
        <v>489</v>
      </c>
      <c r="H504" s="28" t="s">
        <v>492</v>
      </c>
      <c r="I504" s="26">
        <v>1787165</v>
      </c>
      <c r="J504" s="26">
        <v>142973</v>
      </c>
      <c r="K504" s="26">
        <v>1930138</v>
      </c>
      <c r="L504" s="22">
        <v>45894</v>
      </c>
    </row>
    <row r="505" spans="1:12" hidden="1" x14ac:dyDescent="0.25">
      <c r="A505" s="16" t="s">
        <v>12</v>
      </c>
      <c r="B505" s="29">
        <f t="shared" si="7"/>
        <v>7</v>
      </c>
      <c r="C505" s="30" t="s">
        <v>596</v>
      </c>
      <c r="D505" s="30" t="s">
        <v>24</v>
      </c>
      <c r="E505" s="43">
        <v>45840</v>
      </c>
      <c r="F505" s="28" t="s">
        <v>487</v>
      </c>
      <c r="G505" s="28" t="s">
        <v>489</v>
      </c>
      <c r="H505" s="28" t="s">
        <v>495</v>
      </c>
      <c r="I505" s="26">
        <v>1165177</v>
      </c>
      <c r="J505" s="26">
        <v>93214</v>
      </c>
      <c r="K505" s="26">
        <v>1258391</v>
      </c>
      <c r="L505" s="22">
        <v>45894</v>
      </c>
    </row>
    <row r="506" spans="1:12" ht="38.25" hidden="1" x14ac:dyDescent="0.25">
      <c r="A506" s="16" t="s">
        <v>12</v>
      </c>
      <c r="B506" s="29">
        <f t="shared" si="7"/>
        <v>7</v>
      </c>
      <c r="C506" s="30" t="s">
        <v>597</v>
      </c>
      <c r="D506" s="30" t="s">
        <v>24</v>
      </c>
      <c r="E506" s="43">
        <v>45841</v>
      </c>
      <c r="F506" s="28" t="s">
        <v>487</v>
      </c>
      <c r="G506" s="28" t="s">
        <v>489</v>
      </c>
      <c r="H506" s="28" t="s">
        <v>696</v>
      </c>
      <c r="I506" s="26">
        <v>7191305</v>
      </c>
      <c r="J506" s="26">
        <v>575304</v>
      </c>
      <c r="K506" s="26">
        <v>7766609</v>
      </c>
      <c r="L506" s="22">
        <v>45894</v>
      </c>
    </row>
    <row r="507" spans="1:12" hidden="1" x14ac:dyDescent="0.25">
      <c r="A507" s="16" t="s">
        <v>12</v>
      </c>
      <c r="B507" s="29">
        <f t="shared" si="7"/>
        <v>7</v>
      </c>
      <c r="C507" s="30" t="s">
        <v>598</v>
      </c>
      <c r="D507" s="30" t="s">
        <v>24</v>
      </c>
      <c r="E507" s="43">
        <v>45841</v>
      </c>
      <c r="F507" s="28" t="s">
        <v>487</v>
      </c>
      <c r="G507" s="28" t="s">
        <v>489</v>
      </c>
      <c r="H507" s="28" t="s">
        <v>528</v>
      </c>
      <c r="I507" s="26">
        <v>788334</v>
      </c>
      <c r="J507" s="26">
        <v>63067</v>
      </c>
      <c r="K507" s="26">
        <v>851401</v>
      </c>
      <c r="L507" s="22">
        <v>45894</v>
      </c>
    </row>
    <row r="508" spans="1:12" hidden="1" x14ac:dyDescent="0.25">
      <c r="A508" s="16" t="s">
        <v>12</v>
      </c>
      <c r="B508" s="29">
        <f t="shared" si="7"/>
        <v>7</v>
      </c>
      <c r="C508" s="30" t="s">
        <v>599</v>
      </c>
      <c r="D508" s="30" t="s">
        <v>24</v>
      </c>
      <c r="E508" s="43">
        <v>45842</v>
      </c>
      <c r="F508" s="28" t="s">
        <v>487</v>
      </c>
      <c r="G508" s="28" t="s">
        <v>489</v>
      </c>
      <c r="H508" s="28" t="s">
        <v>521</v>
      </c>
      <c r="I508" s="26">
        <v>2359209</v>
      </c>
      <c r="J508" s="26">
        <v>188737</v>
      </c>
      <c r="K508" s="26">
        <v>2547946</v>
      </c>
      <c r="L508" s="22">
        <v>45894</v>
      </c>
    </row>
    <row r="509" spans="1:12" hidden="1" x14ac:dyDescent="0.25">
      <c r="A509" s="16" t="s">
        <v>12</v>
      </c>
      <c r="B509" s="29">
        <f t="shared" si="7"/>
        <v>7</v>
      </c>
      <c r="C509" s="30" t="s">
        <v>600</v>
      </c>
      <c r="D509" s="30" t="s">
        <v>24</v>
      </c>
      <c r="E509" s="43">
        <v>45842</v>
      </c>
      <c r="F509" s="28" t="s">
        <v>487</v>
      </c>
      <c r="G509" s="28" t="s">
        <v>489</v>
      </c>
      <c r="H509" s="28" t="s">
        <v>530</v>
      </c>
      <c r="I509" s="26">
        <v>2207225</v>
      </c>
      <c r="J509" s="26">
        <v>176578</v>
      </c>
      <c r="K509" s="26">
        <v>2383803</v>
      </c>
      <c r="L509" s="22">
        <v>45894</v>
      </c>
    </row>
    <row r="510" spans="1:12" hidden="1" x14ac:dyDescent="0.25">
      <c r="A510" s="16" t="s">
        <v>12</v>
      </c>
      <c r="B510" s="29">
        <f t="shared" si="7"/>
        <v>7</v>
      </c>
      <c r="C510" s="30" t="s">
        <v>601</v>
      </c>
      <c r="D510" s="30" t="s">
        <v>24</v>
      </c>
      <c r="E510" s="43">
        <v>45842</v>
      </c>
      <c r="F510" s="28" t="s">
        <v>487</v>
      </c>
      <c r="G510" s="28" t="s">
        <v>489</v>
      </c>
      <c r="H510" s="28" t="s">
        <v>534</v>
      </c>
      <c r="I510" s="26">
        <v>592950</v>
      </c>
      <c r="J510" s="26">
        <v>47436</v>
      </c>
      <c r="K510" s="26">
        <v>640386</v>
      </c>
      <c r="L510" s="22">
        <v>45894</v>
      </c>
    </row>
    <row r="511" spans="1:12" hidden="1" x14ac:dyDescent="0.25">
      <c r="A511" s="16" t="s">
        <v>12</v>
      </c>
      <c r="B511" s="29">
        <f t="shared" si="7"/>
        <v>7</v>
      </c>
      <c r="C511" s="30" t="s">
        <v>602</v>
      </c>
      <c r="D511" s="30" t="s">
        <v>24</v>
      </c>
      <c r="E511" s="43">
        <v>45843</v>
      </c>
      <c r="F511" s="28" t="s">
        <v>487</v>
      </c>
      <c r="G511" s="28" t="s">
        <v>489</v>
      </c>
      <c r="H511" s="28" t="s">
        <v>522</v>
      </c>
      <c r="I511" s="26">
        <v>1536903</v>
      </c>
      <c r="J511" s="26">
        <v>122952</v>
      </c>
      <c r="K511" s="26">
        <v>1659855</v>
      </c>
      <c r="L511" s="22">
        <v>45894</v>
      </c>
    </row>
    <row r="512" spans="1:12" hidden="1" x14ac:dyDescent="0.25">
      <c r="A512" s="16" t="s">
        <v>12</v>
      </c>
      <c r="B512" s="29">
        <f t="shared" si="7"/>
        <v>7</v>
      </c>
      <c r="C512" s="30" t="s">
        <v>603</v>
      </c>
      <c r="D512" s="30" t="s">
        <v>24</v>
      </c>
      <c r="E512" s="43">
        <v>45843</v>
      </c>
      <c r="F512" s="28" t="s">
        <v>487</v>
      </c>
      <c r="G512" s="28" t="s">
        <v>489</v>
      </c>
      <c r="H512" s="28" t="s">
        <v>496</v>
      </c>
      <c r="I512" s="26">
        <v>1580636</v>
      </c>
      <c r="J512" s="26">
        <v>126451</v>
      </c>
      <c r="K512" s="26">
        <v>1707087</v>
      </c>
      <c r="L512" s="22">
        <v>45894</v>
      </c>
    </row>
    <row r="513" spans="1:12" hidden="1" x14ac:dyDescent="0.25">
      <c r="A513" s="16" t="s">
        <v>12</v>
      </c>
      <c r="B513" s="29">
        <f t="shared" si="7"/>
        <v>7</v>
      </c>
      <c r="C513" s="30" t="s">
        <v>604</v>
      </c>
      <c r="D513" s="30" t="s">
        <v>24</v>
      </c>
      <c r="E513" s="43">
        <v>45843</v>
      </c>
      <c r="F513" s="28" t="s">
        <v>487</v>
      </c>
      <c r="G513" s="28" t="s">
        <v>489</v>
      </c>
      <c r="H513" s="28" t="s">
        <v>511</v>
      </c>
      <c r="I513" s="26">
        <v>1723395</v>
      </c>
      <c r="J513" s="26">
        <v>137872</v>
      </c>
      <c r="K513" s="26">
        <v>1861267</v>
      </c>
      <c r="L513" s="22">
        <v>45894</v>
      </c>
    </row>
    <row r="514" spans="1:12" hidden="1" x14ac:dyDescent="0.25">
      <c r="A514" s="16" t="s">
        <v>12</v>
      </c>
      <c r="B514" s="29">
        <f t="shared" si="7"/>
        <v>7</v>
      </c>
      <c r="C514" s="30" t="s">
        <v>605</v>
      </c>
      <c r="D514" s="30" t="s">
        <v>24</v>
      </c>
      <c r="E514" s="43">
        <v>45843</v>
      </c>
      <c r="F514" s="28" t="s">
        <v>487</v>
      </c>
      <c r="G514" s="28" t="s">
        <v>489</v>
      </c>
      <c r="H514" s="28" t="s">
        <v>509</v>
      </c>
      <c r="I514" s="26">
        <v>1158462</v>
      </c>
      <c r="J514" s="26">
        <v>92677</v>
      </c>
      <c r="K514" s="26">
        <v>1251139</v>
      </c>
      <c r="L514" s="22">
        <v>45894</v>
      </c>
    </row>
    <row r="515" spans="1:12" hidden="1" x14ac:dyDescent="0.25">
      <c r="A515" s="16" t="s">
        <v>12</v>
      </c>
      <c r="B515" s="29">
        <f t="shared" si="7"/>
        <v>7</v>
      </c>
      <c r="C515" s="30" t="s">
        <v>606</v>
      </c>
      <c r="D515" s="30" t="s">
        <v>24</v>
      </c>
      <c r="E515" s="43">
        <v>45845</v>
      </c>
      <c r="F515" s="28" t="s">
        <v>487</v>
      </c>
      <c r="G515" s="28" t="s">
        <v>489</v>
      </c>
      <c r="H515" s="28" t="s">
        <v>494</v>
      </c>
      <c r="I515" s="26">
        <v>2016498</v>
      </c>
      <c r="J515" s="26">
        <v>161320</v>
      </c>
      <c r="K515" s="26">
        <v>2177818</v>
      </c>
      <c r="L515" s="22">
        <v>45894</v>
      </c>
    </row>
    <row r="516" spans="1:12" hidden="1" x14ac:dyDescent="0.25">
      <c r="A516" s="16" t="s">
        <v>12</v>
      </c>
      <c r="B516" s="29">
        <f t="shared" ref="B516:B579" si="8">MONTH(E516)</f>
        <v>7</v>
      </c>
      <c r="C516" s="30" t="s">
        <v>607</v>
      </c>
      <c r="D516" s="30" t="s">
        <v>24</v>
      </c>
      <c r="E516" s="43">
        <v>45845</v>
      </c>
      <c r="F516" s="28" t="s">
        <v>487</v>
      </c>
      <c r="G516" s="28" t="s">
        <v>489</v>
      </c>
      <c r="H516" s="28" t="s">
        <v>510</v>
      </c>
      <c r="I516" s="26">
        <v>1449102</v>
      </c>
      <c r="J516" s="26">
        <v>115928</v>
      </c>
      <c r="K516" s="26">
        <v>1565030</v>
      </c>
      <c r="L516" s="22">
        <v>45894</v>
      </c>
    </row>
    <row r="517" spans="1:12" hidden="1" x14ac:dyDescent="0.25">
      <c r="A517" s="16" t="s">
        <v>12</v>
      </c>
      <c r="B517" s="29">
        <f t="shared" si="8"/>
        <v>7</v>
      </c>
      <c r="C517" s="30" t="s">
        <v>608</v>
      </c>
      <c r="D517" s="30" t="s">
        <v>24</v>
      </c>
      <c r="E517" s="43">
        <v>45845</v>
      </c>
      <c r="F517" s="28" t="s">
        <v>487</v>
      </c>
      <c r="G517" s="28" t="s">
        <v>489</v>
      </c>
      <c r="H517" s="28" t="s">
        <v>535</v>
      </c>
      <c r="I517" s="26">
        <v>592950</v>
      </c>
      <c r="J517" s="26">
        <v>47436</v>
      </c>
      <c r="K517" s="26">
        <v>640386</v>
      </c>
      <c r="L517" s="22">
        <v>45894</v>
      </c>
    </row>
    <row r="518" spans="1:12" hidden="1" x14ac:dyDescent="0.25">
      <c r="A518" s="16" t="s">
        <v>12</v>
      </c>
      <c r="B518" s="29">
        <f t="shared" si="8"/>
        <v>7</v>
      </c>
      <c r="C518" s="30" t="s">
        <v>609</v>
      </c>
      <c r="D518" s="30" t="s">
        <v>24</v>
      </c>
      <c r="E518" s="43">
        <v>45845</v>
      </c>
      <c r="F518" s="28" t="s">
        <v>487</v>
      </c>
      <c r="G518" s="28" t="s">
        <v>489</v>
      </c>
      <c r="H518" s="28" t="s">
        <v>540</v>
      </c>
      <c r="I518" s="26">
        <v>2027920</v>
      </c>
      <c r="J518" s="26">
        <v>162234</v>
      </c>
      <c r="K518" s="26">
        <v>2190154</v>
      </c>
      <c r="L518" s="22">
        <v>45894</v>
      </c>
    </row>
    <row r="519" spans="1:12" hidden="1" x14ac:dyDescent="0.25">
      <c r="A519" s="16" t="s">
        <v>12</v>
      </c>
      <c r="B519" s="29">
        <f t="shared" si="8"/>
        <v>7</v>
      </c>
      <c r="C519" s="30" t="s">
        <v>610</v>
      </c>
      <c r="D519" s="30" t="s">
        <v>24</v>
      </c>
      <c r="E519" s="43">
        <v>45845</v>
      </c>
      <c r="F519" s="28" t="s">
        <v>487</v>
      </c>
      <c r="G519" s="28" t="s">
        <v>489</v>
      </c>
      <c r="H519" s="28" t="s">
        <v>505</v>
      </c>
      <c r="I519" s="26">
        <v>1107925</v>
      </c>
      <c r="J519" s="26">
        <v>88634</v>
      </c>
      <c r="K519" s="26">
        <v>1196559</v>
      </c>
      <c r="L519" s="22">
        <v>45894</v>
      </c>
    </row>
    <row r="520" spans="1:12" hidden="1" x14ac:dyDescent="0.25">
      <c r="A520" s="16" t="s">
        <v>12</v>
      </c>
      <c r="B520" s="29">
        <f t="shared" si="8"/>
        <v>7</v>
      </c>
      <c r="C520" s="30" t="s">
        <v>611</v>
      </c>
      <c r="D520" s="30" t="s">
        <v>24</v>
      </c>
      <c r="E520" s="43">
        <v>45846</v>
      </c>
      <c r="F520" s="28" t="s">
        <v>487</v>
      </c>
      <c r="G520" s="28" t="s">
        <v>489</v>
      </c>
      <c r="H520" s="28" t="s">
        <v>529</v>
      </c>
      <c r="I520" s="26">
        <v>1041345</v>
      </c>
      <c r="J520" s="26">
        <v>83308</v>
      </c>
      <c r="K520" s="26">
        <v>1124653</v>
      </c>
      <c r="L520" s="22">
        <v>45894</v>
      </c>
    </row>
    <row r="521" spans="1:12" hidden="1" x14ac:dyDescent="0.25">
      <c r="A521" s="16" t="s">
        <v>12</v>
      </c>
      <c r="B521" s="29">
        <f t="shared" si="8"/>
        <v>7</v>
      </c>
      <c r="C521" s="30" t="s">
        <v>612</v>
      </c>
      <c r="D521" s="30" t="s">
        <v>24</v>
      </c>
      <c r="E521" s="43">
        <v>45847</v>
      </c>
      <c r="F521" s="28" t="s">
        <v>487</v>
      </c>
      <c r="G521" s="28" t="s">
        <v>489</v>
      </c>
      <c r="H521" s="28" t="s">
        <v>537</v>
      </c>
      <c r="I521" s="26">
        <v>1205109</v>
      </c>
      <c r="J521" s="26">
        <v>96409</v>
      </c>
      <c r="K521" s="26">
        <v>1301518</v>
      </c>
      <c r="L521" s="22">
        <v>45894</v>
      </c>
    </row>
    <row r="522" spans="1:12" hidden="1" x14ac:dyDescent="0.25">
      <c r="A522" s="16" t="s">
        <v>12</v>
      </c>
      <c r="B522" s="29">
        <f t="shared" si="8"/>
        <v>7</v>
      </c>
      <c r="C522" s="30" t="s">
        <v>613</v>
      </c>
      <c r="D522" s="30" t="s">
        <v>24</v>
      </c>
      <c r="E522" s="43">
        <v>45847</v>
      </c>
      <c r="F522" s="28" t="s">
        <v>487</v>
      </c>
      <c r="G522" s="28" t="s">
        <v>489</v>
      </c>
      <c r="H522" s="28" t="s">
        <v>516</v>
      </c>
      <c r="I522" s="26">
        <v>599284</v>
      </c>
      <c r="J522" s="26">
        <v>47943</v>
      </c>
      <c r="K522" s="26">
        <v>647227</v>
      </c>
      <c r="L522" s="22">
        <v>45894</v>
      </c>
    </row>
    <row r="523" spans="1:12" hidden="1" x14ac:dyDescent="0.25">
      <c r="A523" s="16" t="s">
        <v>12</v>
      </c>
      <c r="B523" s="29">
        <f t="shared" si="8"/>
        <v>7</v>
      </c>
      <c r="C523" s="30" t="s">
        <v>614</v>
      </c>
      <c r="D523" s="30" t="s">
        <v>24</v>
      </c>
      <c r="E523" s="43">
        <v>45848</v>
      </c>
      <c r="F523" s="28" t="s">
        <v>487</v>
      </c>
      <c r="G523" s="28" t="s">
        <v>489</v>
      </c>
      <c r="H523" s="28" t="s">
        <v>492</v>
      </c>
      <c r="I523" s="26">
        <v>1228764</v>
      </c>
      <c r="J523" s="26">
        <v>98301</v>
      </c>
      <c r="K523" s="26">
        <v>1327065</v>
      </c>
      <c r="L523" s="22">
        <v>45894</v>
      </c>
    </row>
    <row r="524" spans="1:12" hidden="1" x14ac:dyDescent="0.25">
      <c r="A524" s="16" t="s">
        <v>12</v>
      </c>
      <c r="B524" s="29">
        <f t="shared" si="8"/>
        <v>7</v>
      </c>
      <c r="C524" s="30" t="s">
        <v>615</v>
      </c>
      <c r="D524" s="30" t="s">
        <v>24</v>
      </c>
      <c r="E524" s="43">
        <v>45848</v>
      </c>
      <c r="F524" s="28" t="s">
        <v>487</v>
      </c>
      <c r="G524" s="28" t="s">
        <v>489</v>
      </c>
      <c r="H524" s="28" t="s">
        <v>513</v>
      </c>
      <c r="I524" s="26">
        <v>751395</v>
      </c>
      <c r="J524" s="26">
        <v>60112</v>
      </c>
      <c r="K524" s="26">
        <v>811507</v>
      </c>
      <c r="L524" s="22">
        <v>45894</v>
      </c>
    </row>
    <row r="525" spans="1:12" hidden="1" x14ac:dyDescent="0.25">
      <c r="A525" s="16" t="s">
        <v>12</v>
      </c>
      <c r="B525" s="29">
        <f t="shared" si="8"/>
        <v>7</v>
      </c>
      <c r="C525" s="30" t="s">
        <v>616</v>
      </c>
      <c r="D525" s="30" t="s">
        <v>24</v>
      </c>
      <c r="E525" s="43">
        <v>45848</v>
      </c>
      <c r="F525" s="28" t="s">
        <v>487</v>
      </c>
      <c r="G525" s="28" t="s">
        <v>489</v>
      </c>
      <c r="H525" s="28" t="s">
        <v>545</v>
      </c>
      <c r="I525" s="26">
        <v>1295009</v>
      </c>
      <c r="J525" s="26">
        <v>103601</v>
      </c>
      <c r="K525" s="26">
        <v>1398610</v>
      </c>
      <c r="L525" s="22">
        <v>45894</v>
      </c>
    </row>
    <row r="526" spans="1:12" hidden="1" x14ac:dyDescent="0.25">
      <c r="A526" s="16" t="s">
        <v>12</v>
      </c>
      <c r="B526" s="29">
        <f t="shared" si="8"/>
        <v>7</v>
      </c>
      <c r="C526" s="30" t="s">
        <v>617</v>
      </c>
      <c r="D526" s="30" t="s">
        <v>24</v>
      </c>
      <c r="E526" s="43">
        <v>45848</v>
      </c>
      <c r="F526" s="28" t="s">
        <v>487</v>
      </c>
      <c r="G526" s="28" t="s">
        <v>489</v>
      </c>
      <c r="H526" s="28" t="s">
        <v>519</v>
      </c>
      <c r="I526" s="26">
        <v>1175155</v>
      </c>
      <c r="J526" s="26">
        <v>94012</v>
      </c>
      <c r="K526" s="26">
        <v>1269167</v>
      </c>
      <c r="L526" s="22">
        <v>45894</v>
      </c>
    </row>
    <row r="527" spans="1:12" hidden="1" x14ac:dyDescent="0.25">
      <c r="A527" s="16" t="s">
        <v>12</v>
      </c>
      <c r="B527" s="29">
        <f t="shared" si="8"/>
        <v>7</v>
      </c>
      <c r="C527" s="30" t="s">
        <v>618</v>
      </c>
      <c r="D527" s="30" t="s">
        <v>24</v>
      </c>
      <c r="E527" s="43">
        <v>45848</v>
      </c>
      <c r="F527" s="28" t="s">
        <v>487</v>
      </c>
      <c r="G527" s="28" t="s">
        <v>489</v>
      </c>
      <c r="H527" s="28" t="s">
        <v>515</v>
      </c>
      <c r="I527" s="26">
        <v>1191106</v>
      </c>
      <c r="J527" s="26">
        <v>95288</v>
      </c>
      <c r="K527" s="26">
        <v>1286394</v>
      </c>
      <c r="L527" s="22">
        <v>45894</v>
      </c>
    </row>
    <row r="528" spans="1:12" hidden="1" x14ac:dyDescent="0.25">
      <c r="A528" s="16" t="s">
        <v>12</v>
      </c>
      <c r="B528" s="29">
        <f t="shared" si="8"/>
        <v>7</v>
      </c>
      <c r="C528" s="30" t="s">
        <v>619</v>
      </c>
      <c r="D528" s="30" t="s">
        <v>24</v>
      </c>
      <c r="E528" s="43">
        <v>45848</v>
      </c>
      <c r="F528" s="28" t="s">
        <v>487</v>
      </c>
      <c r="G528" s="28" t="s">
        <v>489</v>
      </c>
      <c r="H528" s="28" t="s">
        <v>501</v>
      </c>
      <c r="I528" s="26">
        <v>448395</v>
      </c>
      <c r="J528" s="26">
        <v>35872</v>
      </c>
      <c r="K528" s="26">
        <v>484267</v>
      </c>
      <c r="L528" s="22">
        <v>45894</v>
      </c>
    </row>
    <row r="529" spans="1:12" hidden="1" x14ac:dyDescent="0.25">
      <c r="A529" s="16" t="s">
        <v>12</v>
      </c>
      <c r="B529" s="29">
        <f t="shared" si="8"/>
        <v>7</v>
      </c>
      <c r="C529" s="30" t="s">
        <v>620</v>
      </c>
      <c r="D529" s="30" t="s">
        <v>24</v>
      </c>
      <c r="E529" s="43">
        <v>45848</v>
      </c>
      <c r="F529" s="28" t="s">
        <v>487</v>
      </c>
      <c r="G529" s="28" t="s">
        <v>489</v>
      </c>
      <c r="H529" s="28" t="s">
        <v>503</v>
      </c>
      <c r="I529" s="26">
        <v>2877498</v>
      </c>
      <c r="J529" s="26">
        <v>230200</v>
      </c>
      <c r="K529" s="26">
        <v>3107698</v>
      </c>
      <c r="L529" s="22">
        <v>45894</v>
      </c>
    </row>
    <row r="530" spans="1:12" hidden="1" x14ac:dyDescent="0.25">
      <c r="A530" s="16" t="s">
        <v>12</v>
      </c>
      <c r="B530" s="29">
        <f t="shared" si="8"/>
        <v>7</v>
      </c>
      <c r="C530" s="30" t="s">
        <v>621</v>
      </c>
      <c r="D530" s="30" t="s">
        <v>24</v>
      </c>
      <c r="E530" s="43">
        <v>45848</v>
      </c>
      <c r="F530" s="28" t="s">
        <v>487</v>
      </c>
      <c r="G530" s="28" t="s">
        <v>489</v>
      </c>
      <c r="H530" s="28" t="s">
        <v>544</v>
      </c>
      <c r="I530" s="26">
        <v>1422638</v>
      </c>
      <c r="J530" s="26">
        <v>113811</v>
      </c>
      <c r="K530" s="26">
        <v>1536449</v>
      </c>
      <c r="L530" s="22">
        <v>45894</v>
      </c>
    </row>
    <row r="531" spans="1:12" hidden="1" x14ac:dyDescent="0.25">
      <c r="A531" s="16" t="s">
        <v>12</v>
      </c>
      <c r="B531" s="29">
        <f t="shared" si="8"/>
        <v>7</v>
      </c>
      <c r="C531" s="30" t="s">
        <v>622</v>
      </c>
      <c r="D531" s="30" t="s">
        <v>24</v>
      </c>
      <c r="E531" s="43">
        <v>45848</v>
      </c>
      <c r="F531" s="28" t="s">
        <v>487</v>
      </c>
      <c r="G531" s="28" t="s">
        <v>489</v>
      </c>
      <c r="H531" s="28" t="s">
        <v>536</v>
      </c>
      <c r="I531" s="26">
        <v>987306</v>
      </c>
      <c r="J531" s="26">
        <v>78984</v>
      </c>
      <c r="K531" s="26">
        <v>1066290</v>
      </c>
      <c r="L531" s="22">
        <v>45894</v>
      </c>
    </row>
    <row r="532" spans="1:12" hidden="1" x14ac:dyDescent="0.25">
      <c r="A532" s="16" t="s">
        <v>12</v>
      </c>
      <c r="B532" s="29">
        <f t="shared" si="8"/>
        <v>7</v>
      </c>
      <c r="C532" s="30" t="s">
        <v>623</v>
      </c>
      <c r="D532" s="30" t="s">
        <v>24</v>
      </c>
      <c r="E532" s="43">
        <v>45849</v>
      </c>
      <c r="F532" s="28" t="s">
        <v>487</v>
      </c>
      <c r="G532" s="28" t="s">
        <v>489</v>
      </c>
      <c r="H532" s="28" t="s">
        <v>541</v>
      </c>
      <c r="I532" s="26">
        <v>1041345</v>
      </c>
      <c r="J532" s="26">
        <v>83308</v>
      </c>
      <c r="K532" s="26">
        <v>1124653</v>
      </c>
      <c r="L532" s="22">
        <v>45894</v>
      </c>
    </row>
    <row r="533" spans="1:12" ht="25.5" hidden="1" x14ac:dyDescent="0.25">
      <c r="A533" s="16" t="s">
        <v>12</v>
      </c>
      <c r="B533" s="29">
        <f t="shared" si="8"/>
        <v>7</v>
      </c>
      <c r="C533" s="30" t="s">
        <v>624</v>
      </c>
      <c r="D533" s="30" t="s">
        <v>24</v>
      </c>
      <c r="E533" s="43">
        <v>45849</v>
      </c>
      <c r="F533" s="28" t="s">
        <v>487</v>
      </c>
      <c r="G533" s="28" t="s">
        <v>489</v>
      </c>
      <c r="H533" s="28" t="s">
        <v>500</v>
      </c>
      <c r="I533" s="26">
        <v>678815</v>
      </c>
      <c r="J533" s="26">
        <v>54305</v>
      </c>
      <c r="K533" s="26">
        <v>733120</v>
      </c>
      <c r="L533" s="22">
        <v>45894</v>
      </c>
    </row>
    <row r="534" spans="1:12" hidden="1" x14ac:dyDescent="0.25">
      <c r="A534" s="16" t="s">
        <v>12</v>
      </c>
      <c r="B534" s="29">
        <f t="shared" si="8"/>
        <v>7</v>
      </c>
      <c r="C534" s="30" t="s">
        <v>625</v>
      </c>
      <c r="D534" s="30" t="s">
        <v>24</v>
      </c>
      <c r="E534" s="43">
        <v>45849</v>
      </c>
      <c r="F534" s="28" t="s">
        <v>487</v>
      </c>
      <c r="G534" s="28" t="s">
        <v>489</v>
      </c>
      <c r="H534" s="28" t="s">
        <v>502</v>
      </c>
      <c r="I534" s="26">
        <v>1354242</v>
      </c>
      <c r="J534" s="26">
        <v>108339</v>
      </c>
      <c r="K534" s="26">
        <v>1462581</v>
      </c>
      <c r="L534" s="22">
        <v>45894</v>
      </c>
    </row>
    <row r="535" spans="1:12" hidden="1" x14ac:dyDescent="0.25">
      <c r="A535" s="16" t="s">
        <v>12</v>
      </c>
      <c r="B535" s="29">
        <f t="shared" si="8"/>
        <v>7</v>
      </c>
      <c r="C535" s="30" t="s">
        <v>626</v>
      </c>
      <c r="D535" s="30" t="s">
        <v>24</v>
      </c>
      <c r="E535" s="43">
        <v>45849</v>
      </c>
      <c r="F535" s="28" t="s">
        <v>487</v>
      </c>
      <c r="G535" s="28" t="s">
        <v>489</v>
      </c>
      <c r="H535" s="28" t="s">
        <v>511</v>
      </c>
      <c r="I535" s="26">
        <v>592950</v>
      </c>
      <c r="J535" s="26">
        <v>47436</v>
      </c>
      <c r="K535" s="26">
        <v>640386</v>
      </c>
      <c r="L535" s="22">
        <v>45894</v>
      </c>
    </row>
    <row r="536" spans="1:12" hidden="1" x14ac:dyDescent="0.25">
      <c r="A536" s="16" t="s">
        <v>12</v>
      </c>
      <c r="B536" s="29">
        <f t="shared" si="8"/>
        <v>7</v>
      </c>
      <c r="C536" s="30" t="s">
        <v>627</v>
      </c>
      <c r="D536" s="30" t="s">
        <v>24</v>
      </c>
      <c r="E536" s="43">
        <v>45850</v>
      </c>
      <c r="F536" s="28" t="s">
        <v>487</v>
      </c>
      <c r="G536" s="28" t="s">
        <v>489</v>
      </c>
      <c r="H536" s="28" t="s">
        <v>499</v>
      </c>
      <c r="I536" s="26">
        <v>1273724</v>
      </c>
      <c r="J536" s="26">
        <v>101898</v>
      </c>
      <c r="K536" s="26">
        <v>1375622</v>
      </c>
      <c r="L536" s="22">
        <v>45894</v>
      </c>
    </row>
    <row r="537" spans="1:12" hidden="1" x14ac:dyDescent="0.25">
      <c r="A537" s="16" t="s">
        <v>12</v>
      </c>
      <c r="B537" s="29">
        <f t="shared" si="8"/>
        <v>7</v>
      </c>
      <c r="C537" s="30" t="s">
        <v>628</v>
      </c>
      <c r="D537" s="30" t="s">
        <v>24</v>
      </c>
      <c r="E537" s="43">
        <v>45852</v>
      </c>
      <c r="F537" s="28" t="s">
        <v>487</v>
      </c>
      <c r="G537" s="28" t="s">
        <v>489</v>
      </c>
      <c r="H537" s="28" t="s">
        <v>697</v>
      </c>
      <c r="I537" s="26">
        <v>4279475</v>
      </c>
      <c r="J537" s="26">
        <v>342358</v>
      </c>
      <c r="K537" s="26">
        <v>4621833</v>
      </c>
      <c r="L537" s="22">
        <v>45894</v>
      </c>
    </row>
    <row r="538" spans="1:12" hidden="1" x14ac:dyDescent="0.25">
      <c r="A538" s="16" t="s">
        <v>12</v>
      </c>
      <c r="B538" s="29">
        <f t="shared" si="8"/>
        <v>7</v>
      </c>
      <c r="C538" s="30" t="s">
        <v>629</v>
      </c>
      <c r="D538" s="30" t="s">
        <v>24</v>
      </c>
      <c r="E538" s="43">
        <v>45852</v>
      </c>
      <c r="F538" s="28" t="s">
        <v>487</v>
      </c>
      <c r="G538" s="28" t="s">
        <v>489</v>
      </c>
      <c r="H538" s="28" t="s">
        <v>510</v>
      </c>
      <c r="I538" s="26">
        <v>1845275</v>
      </c>
      <c r="J538" s="26">
        <v>147622</v>
      </c>
      <c r="K538" s="26">
        <v>1992897</v>
      </c>
      <c r="L538" s="22">
        <v>45894</v>
      </c>
    </row>
    <row r="539" spans="1:12" hidden="1" x14ac:dyDescent="0.25">
      <c r="A539" s="16" t="s">
        <v>12</v>
      </c>
      <c r="B539" s="29">
        <f t="shared" si="8"/>
        <v>7</v>
      </c>
      <c r="C539" s="30" t="s">
        <v>630</v>
      </c>
      <c r="D539" s="30" t="s">
        <v>24</v>
      </c>
      <c r="E539" s="43">
        <v>45852</v>
      </c>
      <c r="F539" s="28" t="s">
        <v>487</v>
      </c>
      <c r="G539" s="28" t="s">
        <v>489</v>
      </c>
      <c r="H539" s="28" t="s">
        <v>495</v>
      </c>
      <c r="I539" s="26">
        <v>989616</v>
      </c>
      <c r="J539" s="26">
        <v>79169</v>
      </c>
      <c r="K539" s="26">
        <v>1068785</v>
      </c>
      <c r="L539" s="22">
        <v>45894</v>
      </c>
    </row>
    <row r="540" spans="1:12" hidden="1" x14ac:dyDescent="0.25">
      <c r="A540" s="16" t="s">
        <v>12</v>
      </c>
      <c r="B540" s="29">
        <f t="shared" si="8"/>
        <v>7</v>
      </c>
      <c r="C540" s="30" t="s">
        <v>631</v>
      </c>
      <c r="D540" s="30" t="s">
        <v>24</v>
      </c>
      <c r="E540" s="43">
        <v>45852</v>
      </c>
      <c r="F540" s="28" t="s">
        <v>487</v>
      </c>
      <c r="G540" s="28" t="s">
        <v>489</v>
      </c>
      <c r="H540" s="28" t="s">
        <v>512</v>
      </c>
      <c r="I540" s="26">
        <v>588603</v>
      </c>
      <c r="J540" s="26">
        <v>47088</v>
      </c>
      <c r="K540" s="26">
        <v>635691</v>
      </c>
      <c r="L540" s="22">
        <v>45894</v>
      </c>
    </row>
    <row r="541" spans="1:12" hidden="1" x14ac:dyDescent="0.25">
      <c r="A541" s="16" t="s">
        <v>12</v>
      </c>
      <c r="B541" s="29">
        <f t="shared" si="8"/>
        <v>7</v>
      </c>
      <c r="C541" s="30" t="s">
        <v>632</v>
      </c>
      <c r="D541" s="30" t="s">
        <v>24</v>
      </c>
      <c r="E541" s="43">
        <v>45852</v>
      </c>
      <c r="F541" s="28" t="s">
        <v>487</v>
      </c>
      <c r="G541" s="28" t="s">
        <v>489</v>
      </c>
      <c r="H541" s="28" t="s">
        <v>497</v>
      </c>
      <c r="I541" s="26">
        <v>1135992</v>
      </c>
      <c r="J541" s="26">
        <v>90879</v>
      </c>
      <c r="K541" s="26">
        <v>1226871</v>
      </c>
      <c r="L541" s="22">
        <v>45894</v>
      </c>
    </row>
    <row r="542" spans="1:12" hidden="1" x14ac:dyDescent="0.25">
      <c r="A542" s="16" t="s">
        <v>12</v>
      </c>
      <c r="B542" s="29">
        <f t="shared" si="8"/>
        <v>7</v>
      </c>
      <c r="C542" s="30" t="s">
        <v>633</v>
      </c>
      <c r="D542" s="30" t="s">
        <v>24</v>
      </c>
      <c r="E542" s="43">
        <v>45852</v>
      </c>
      <c r="F542" s="28" t="s">
        <v>487</v>
      </c>
      <c r="G542" s="28" t="s">
        <v>489</v>
      </c>
      <c r="H542" s="28" t="s">
        <v>525</v>
      </c>
      <c r="I542" s="26">
        <v>1266099</v>
      </c>
      <c r="J542" s="26">
        <v>101288</v>
      </c>
      <c r="K542" s="26">
        <v>1367387</v>
      </c>
      <c r="L542" s="22">
        <v>45894</v>
      </c>
    </row>
    <row r="543" spans="1:12" hidden="1" x14ac:dyDescent="0.25">
      <c r="A543" s="16" t="s">
        <v>12</v>
      </c>
      <c r="B543" s="29">
        <f t="shared" si="8"/>
        <v>7</v>
      </c>
      <c r="C543" s="30" t="s">
        <v>634</v>
      </c>
      <c r="D543" s="30" t="s">
        <v>24</v>
      </c>
      <c r="E543" s="43">
        <v>45852</v>
      </c>
      <c r="F543" s="28" t="s">
        <v>487</v>
      </c>
      <c r="G543" s="28" t="s">
        <v>489</v>
      </c>
      <c r="H543" s="28" t="s">
        <v>494</v>
      </c>
      <c r="I543" s="26">
        <v>2145737</v>
      </c>
      <c r="J543" s="26">
        <v>171659</v>
      </c>
      <c r="K543" s="26">
        <v>2317396</v>
      </c>
      <c r="L543" s="22">
        <v>45894</v>
      </c>
    </row>
    <row r="544" spans="1:12" hidden="1" x14ac:dyDescent="0.25">
      <c r="A544" s="16" t="s">
        <v>12</v>
      </c>
      <c r="B544" s="29">
        <f t="shared" si="8"/>
        <v>7</v>
      </c>
      <c r="C544" s="30" t="s">
        <v>635</v>
      </c>
      <c r="D544" s="30" t="s">
        <v>24</v>
      </c>
      <c r="E544" s="43">
        <v>45852</v>
      </c>
      <c r="F544" s="28" t="s">
        <v>487</v>
      </c>
      <c r="G544" s="28" t="s">
        <v>489</v>
      </c>
      <c r="H544" s="28" t="s">
        <v>532</v>
      </c>
      <c r="I544" s="26">
        <v>477306</v>
      </c>
      <c r="J544" s="26">
        <v>38184</v>
      </c>
      <c r="K544" s="26">
        <v>515490</v>
      </c>
      <c r="L544" s="22">
        <v>45894</v>
      </c>
    </row>
    <row r="545" spans="1:12" hidden="1" x14ac:dyDescent="0.25">
      <c r="A545" s="16" t="s">
        <v>12</v>
      </c>
      <c r="B545" s="29">
        <f t="shared" si="8"/>
        <v>7</v>
      </c>
      <c r="C545" s="30" t="s">
        <v>636</v>
      </c>
      <c r="D545" s="30" t="s">
        <v>24</v>
      </c>
      <c r="E545" s="43">
        <v>45852</v>
      </c>
      <c r="F545" s="28" t="s">
        <v>487</v>
      </c>
      <c r="G545" s="28" t="s">
        <v>489</v>
      </c>
      <c r="H545" s="28" t="s">
        <v>492</v>
      </c>
      <c r="I545" s="26">
        <v>1961760</v>
      </c>
      <c r="J545" s="26">
        <v>156941</v>
      </c>
      <c r="K545" s="26">
        <v>2118701</v>
      </c>
      <c r="L545" s="22">
        <v>45894</v>
      </c>
    </row>
    <row r="546" spans="1:12" hidden="1" x14ac:dyDescent="0.25">
      <c r="A546" s="16" t="s">
        <v>12</v>
      </c>
      <c r="B546" s="29">
        <f t="shared" si="8"/>
        <v>7</v>
      </c>
      <c r="C546" s="30" t="s">
        <v>637</v>
      </c>
      <c r="D546" s="30" t="s">
        <v>24</v>
      </c>
      <c r="E546" s="43">
        <v>45852</v>
      </c>
      <c r="F546" s="28" t="s">
        <v>487</v>
      </c>
      <c r="G546" s="28" t="s">
        <v>489</v>
      </c>
      <c r="H546" s="28" t="s">
        <v>509</v>
      </c>
      <c r="I546" s="26">
        <v>1185900</v>
      </c>
      <c r="J546" s="26">
        <v>94872</v>
      </c>
      <c r="K546" s="26">
        <v>1280772</v>
      </c>
      <c r="L546" s="22">
        <v>45894</v>
      </c>
    </row>
    <row r="547" spans="1:12" hidden="1" x14ac:dyDescent="0.25">
      <c r="A547" s="16" t="s">
        <v>12</v>
      </c>
      <c r="B547" s="29">
        <f t="shared" si="8"/>
        <v>7</v>
      </c>
      <c r="C547" s="30" t="s">
        <v>638</v>
      </c>
      <c r="D547" s="30" t="s">
        <v>24</v>
      </c>
      <c r="E547" s="43">
        <v>45852</v>
      </c>
      <c r="F547" s="28" t="s">
        <v>487</v>
      </c>
      <c r="G547" s="28" t="s">
        <v>489</v>
      </c>
      <c r="H547" s="28" t="s">
        <v>530</v>
      </c>
      <c r="I547" s="26">
        <v>1606910</v>
      </c>
      <c r="J547" s="26">
        <v>128553</v>
      </c>
      <c r="K547" s="26">
        <v>1735463</v>
      </c>
      <c r="L547" s="22">
        <v>45894</v>
      </c>
    </row>
    <row r="548" spans="1:12" hidden="1" x14ac:dyDescent="0.25">
      <c r="A548" s="16" t="s">
        <v>12</v>
      </c>
      <c r="B548" s="29">
        <f t="shared" si="8"/>
        <v>7</v>
      </c>
      <c r="C548" s="30" t="s">
        <v>639</v>
      </c>
      <c r="D548" s="30" t="s">
        <v>24</v>
      </c>
      <c r="E548" s="43">
        <v>45852</v>
      </c>
      <c r="F548" s="28" t="s">
        <v>487</v>
      </c>
      <c r="G548" s="28" t="s">
        <v>489</v>
      </c>
      <c r="H548" s="28" t="s">
        <v>528</v>
      </c>
      <c r="I548" s="26">
        <v>565512</v>
      </c>
      <c r="J548" s="26">
        <v>45241</v>
      </c>
      <c r="K548" s="26">
        <v>610753</v>
      </c>
      <c r="L548" s="22">
        <v>45894</v>
      </c>
    </row>
    <row r="549" spans="1:12" hidden="1" x14ac:dyDescent="0.25">
      <c r="A549" s="16" t="s">
        <v>12</v>
      </c>
      <c r="B549" s="29">
        <f t="shared" si="8"/>
        <v>7</v>
      </c>
      <c r="C549" s="30" t="s">
        <v>640</v>
      </c>
      <c r="D549" s="30" t="s">
        <v>24</v>
      </c>
      <c r="E549" s="43">
        <v>45853</v>
      </c>
      <c r="F549" s="28" t="s">
        <v>487</v>
      </c>
      <c r="G549" s="28" t="s">
        <v>489</v>
      </c>
      <c r="H549" s="28" t="s">
        <v>515</v>
      </c>
      <c r="I549" s="26">
        <v>1748000</v>
      </c>
      <c r="J549" s="26">
        <v>139840</v>
      </c>
      <c r="K549" s="26">
        <v>1887840</v>
      </c>
      <c r="L549" s="22">
        <v>45894</v>
      </c>
    </row>
    <row r="550" spans="1:12" hidden="1" x14ac:dyDescent="0.25">
      <c r="A550" s="16" t="s">
        <v>12</v>
      </c>
      <c r="B550" s="29">
        <f t="shared" si="8"/>
        <v>7</v>
      </c>
      <c r="C550" s="30" t="s">
        <v>641</v>
      </c>
      <c r="D550" s="30" t="s">
        <v>24</v>
      </c>
      <c r="E550" s="43">
        <v>45853</v>
      </c>
      <c r="F550" s="28" t="s">
        <v>487</v>
      </c>
      <c r="G550" s="28" t="s">
        <v>489</v>
      </c>
      <c r="H550" s="28" t="s">
        <v>535</v>
      </c>
      <c r="I550" s="26">
        <v>1786215</v>
      </c>
      <c r="J550" s="26">
        <v>142897</v>
      </c>
      <c r="K550" s="26">
        <v>1929112</v>
      </c>
      <c r="L550" s="22">
        <v>45894</v>
      </c>
    </row>
    <row r="551" spans="1:12" hidden="1" x14ac:dyDescent="0.25">
      <c r="A551" s="16" t="s">
        <v>12</v>
      </c>
      <c r="B551" s="29">
        <f t="shared" si="8"/>
        <v>7</v>
      </c>
      <c r="C551" s="30" t="s">
        <v>642</v>
      </c>
      <c r="D551" s="30" t="s">
        <v>24</v>
      </c>
      <c r="E551" s="43">
        <v>45854</v>
      </c>
      <c r="F551" s="28" t="s">
        <v>487</v>
      </c>
      <c r="G551" s="28" t="s">
        <v>489</v>
      </c>
      <c r="H551" s="28" t="s">
        <v>544</v>
      </c>
      <c r="I551" s="26">
        <v>635814</v>
      </c>
      <c r="J551" s="26">
        <v>50865</v>
      </c>
      <c r="K551" s="26">
        <v>686679</v>
      </c>
      <c r="L551" s="22">
        <v>45894</v>
      </c>
    </row>
    <row r="552" spans="1:12" hidden="1" x14ac:dyDescent="0.25">
      <c r="A552" s="16" t="s">
        <v>12</v>
      </c>
      <c r="B552" s="29">
        <f t="shared" si="8"/>
        <v>7</v>
      </c>
      <c r="C552" s="30" t="s">
        <v>643</v>
      </c>
      <c r="D552" s="30" t="s">
        <v>24</v>
      </c>
      <c r="E552" s="43">
        <v>45854</v>
      </c>
      <c r="F552" s="28" t="s">
        <v>487</v>
      </c>
      <c r="G552" s="28" t="s">
        <v>489</v>
      </c>
      <c r="H552" s="28" t="s">
        <v>491</v>
      </c>
      <c r="I552" s="26">
        <v>588603</v>
      </c>
      <c r="J552" s="26">
        <v>47088</v>
      </c>
      <c r="K552" s="26">
        <v>635691</v>
      </c>
      <c r="L552" s="22">
        <v>45894</v>
      </c>
    </row>
    <row r="553" spans="1:12" hidden="1" x14ac:dyDescent="0.25">
      <c r="A553" s="16" t="s">
        <v>12</v>
      </c>
      <c r="B553" s="29">
        <f t="shared" si="8"/>
        <v>7</v>
      </c>
      <c r="C553" s="30" t="s">
        <v>644</v>
      </c>
      <c r="D553" s="30" t="s">
        <v>24</v>
      </c>
      <c r="E553" s="43">
        <v>45854</v>
      </c>
      <c r="F553" s="28" t="s">
        <v>487</v>
      </c>
      <c r="G553" s="28" t="s">
        <v>489</v>
      </c>
      <c r="H553" s="28" t="s">
        <v>503</v>
      </c>
      <c r="I553" s="26">
        <v>1449102</v>
      </c>
      <c r="J553" s="26">
        <v>115928</v>
      </c>
      <c r="K553" s="26">
        <v>1565030</v>
      </c>
      <c r="L553" s="22">
        <v>45894</v>
      </c>
    </row>
    <row r="554" spans="1:12" hidden="1" x14ac:dyDescent="0.25">
      <c r="A554" s="16" t="s">
        <v>12</v>
      </c>
      <c r="B554" s="29">
        <f t="shared" si="8"/>
        <v>7</v>
      </c>
      <c r="C554" s="30" t="s">
        <v>645</v>
      </c>
      <c r="D554" s="30" t="s">
        <v>24</v>
      </c>
      <c r="E554" s="43">
        <v>45854</v>
      </c>
      <c r="F554" s="28" t="s">
        <v>487</v>
      </c>
      <c r="G554" s="28" t="s">
        <v>489</v>
      </c>
      <c r="H554" s="28" t="s">
        <v>537</v>
      </c>
      <c r="I554" s="26">
        <v>777564</v>
      </c>
      <c r="J554" s="26">
        <v>62205</v>
      </c>
      <c r="K554" s="26">
        <v>839769</v>
      </c>
      <c r="L554" s="22">
        <v>45894</v>
      </c>
    </row>
    <row r="555" spans="1:12" hidden="1" x14ac:dyDescent="0.25">
      <c r="A555" s="16" t="s">
        <v>12</v>
      </c>
      <c r="B555" s="29">
        <f t="shared" si="8"/>
        <v>7</v>
      </c>
      <c r="C555" s="30" t="s">
        <v>646</v>
      </c>
      <c r="D555" s="30" t="s">
        <v>24</v>
      </c>
      <c r="E555" s="43">
        <v>45855</v>
      </c>
      <c r="F555" s="28" t="s">
        <v>487</v>
      </c>
      <c r="G555" s="28" t="s">
        <v>489</v>
      </c>
      <c r="H555" s="28" t="s">
        <v>509</v>
      </c>
      <c r="I555" s="26">
        <v>1938135</v>
      </c>
      <c r="J555" s="26">
        <v>155051</v>
      </c>
      <c r="K555" s="26">
        <v>2093186</v>
      </c>
      <c r="L555" s="22">
        <v>45894</v>
      </c>
    </row>
    <row r="556" spans="1:12" hidden="1" x14ac:dyDescent="0.25">
      <c r="A556" s="16" t="s">
        <v>12</v>
      </c>
      <c r="B556" s="29">
        <f t="shared" si="8"/>
        <v>7</v>
      </c>
      <c r="C556" s="30" t="s">
        <v>647</v>
      </c>
      <c r="D556" s="30" t="s">
        <v>24</v>
      </c>
      <c r="E556" s="43">
        <v>45855</v>
      </c>
      <c r="F556" s="28" t="s">
        <v>487</v>
      </c>
      <c r="G556" s="28" t="s">
        <v>489</v>
      </c>
      <c r="H556" s="28" t="s">
        <v>511</v>
      </c>
      <c r="I556" s="26">
        <v>1193265</v>
      </c>
      <c r="J556" s="26">
        <v>95461</v>
      </c>
      <c r="K556" s="26">
        <v>1288726</v>
      </c>
      <c r="L556" s="22">
        <v>45894</v>
      </c>
    </row>
    <row r="557" spans="1:12" hidden="1" x14ac:dyDescent="0.25">
      <c r="A557" s="16" t="s">
        <v>12</v>
      </c>
      <c r="B557" s="29">
        <f t="shared" si="8"/>
        <v>7</v>
      </c>
      <c r="C557" s="30" t="s">
        <v>648</v>
      </c>
      <c r="D557" s="30" t="s">
        <v>24</v>
      </c>
      <c r="E557" s="43">
        <v>45855</v>
      </c>
      <c r="F557" s="28" t="s">
        <v>487</v>
      </c>
      <c r="G557" s="28" t="s">
        <v>489</v>
      </c>
      <c r="H557" s="28" t="s">
        <v>540</v>
      </c>
      <c r="I557" s="26">
        <v>1337820</v>
      </c>
      <c r="J557" s="26">
        <v>107026</v>
      </c>
      <c r="K557" s="26">
        <v>1444846</v>
      </c>
      <c r="L557" s="22">
        <v>45894</v>
      </c>
    </row>
    <row r="558" spans="1:12" hidden="1" x14ac:dyDescent="0.25">
      <c r="A558" s="16" t="s">
        <v>12</v>
      </c>
      <c r="B558" s="29">
        <f t="shared" si="8"/>
        <v>7</v>
      </c>
      <c r="C558" s="30" t="s">
        <v>649</v>
      </c>
      <c r="D558" s="30" t="s">
        <v>24</v>
      </c>
      <c r="E558" s="43">
        <v>45855</v>
      </c>
      <c r="F558" s="28" t="s">
        <v>487</v>
      </c>
      <c r="G558" s="28" t="s">
        <v>489</v>
      </c>
      <c r="H558" s="28" t="s">
        <v>504</v>
      </c>
      <c r="I558" s="26">
        <v>734616</v>
      </c>
      <c r="J558" s="26">
        <v>58769</v>
      </c>
      <c r="K558" s="26">
        <v>793385</v>
      </c>
      <c r="L558" s="22">
        <v>45894</v>
      </c>
    </row>
    <row r="559" spans="1:12" hidden="1" x14ac:dyDescent="0.25">
      <c r="A559" s="16" t="s">
        <v>12</v>
      </c>
      <c r="B559" s="29">
        <f t="shared" si="8"/>
        <v>7</v>
      </c>
      <c r="C559" s="30" t="s">
        <v>650</v>
      </c>
      <c r="D559" s="30" t="s">
        <v>24</v>
      </c>
      <c r="E559" s="43">
        <v>45855</v>
      </c>
      <c r="F559" s="28" t="s">
        <v>487</v>
      </c>
      <c r="G559" s="28" t="s">
        <v>489</v>
      </c>
      <c r="H559" s="28" t="s">
        <v>506</v>
      </c>
      <c r="I559" s="26">
        <v>1561309</v>
      </c>
      <c r="J559" s="26">
        <v>124905</v>
      </c>
      <c r="K559" s="26">
        <v>1686214</v>
      </c>
      <c r="L559" s="22">
        <v>45894</v>
      </c>
    </row>
    <row r="560" spans="1:12" hidden="1" x14ac:dyDescent="0.25">
      <c r="A560" s="16" t="s">
        <v>12</v>
      </c>
      <c r="B560" s="29">
        <f t="shared" si="8"/>
        <v>7</v>
      </c>
      <c r="C560" s="30" t="s">
        <v>651</v>
      </c>
      <c r="D560" s="30" t="s">
        <v>24</v>
      </c>
      <c r="E560" s="43">
        <v>45855</v>
      </c>
      <c r="F560" s="28" t="s">
        <v>487</v>
      </c>
      <c r="G560" s="28" t="s">
        <v>489</v>
      </c>
      <c r="H560" s="28" t="s">
        <v>508</v>
      </c>
      <c r="I560" s="26">
        <v>818490</v>
      </c>
      <c r="J560" s="26">
        <v>65479</v>
      </c>
      <c r="K560" s="26">
        <v>883969</v>
      </c>
      <c r="L560" s="22">
        <v>45894</v>
      </c>
    </row>
    <row r="561" spans="1:12" hidden="1" x14ac:dyDescent="0.25">
      <c r="A561" s="16" t="s">
        <v>12</v>
      </c>
      <c r="B561" s="29">
        <f t="shared" si="8"/>
        <v>7</v>
      </c>
      <c r="C561" s="30" t="s">
        <v>652</v>
      </c>
      <c r="D561" s="30" t="s">
        <v>24</v>
      </c>
      <c r="E561" s="43">
        <v>45856</v>
      </c>
      <c r="F561" s="28" t="s">
        <v>487</v>
      </c>
      <c r="G561" s="28" t="s">
        <v>489</v>
      </c>
      <c r="H561" s="28" t="s">
        <v>513</v>
      </c>
      <c r="I561" s="26">
        <v>715959</v>
      </c>
      <c r="J561" s="26">
        <v>57277</v>
      </c>
      <c r="K561" s="26">
        <v>773236</v>
      </c>
      <c r="L561" s="22">
        <v>45894</v>
      </c>
    </row>
    <row r="562" spans="1:12" hidden="1" x14ac:dyDescent="0.25">
      <c r="A562" s="16" t="s">
        <v>12</v>
      </c>
      <c r="B562" s="29">
        <f t="shared" si="8"/>
        <v>7</v>
      </c>
      <c r="C562" s="30" t="s">
        <v>653</v>
      </c>
      <c r="D562" s="30" t="s">
        <v>24</v>
      </c>
      <c r="E562" s="43">
        <v>45856</v>
      </c>
      <c r="F562" s="28" t="s">
        <v>487</v>
      </c>
      <c r="G562" s="28" t="s">
        <v>489</v>
      </c>
      <c r="H562" s="28" t="s">
        <v>526</v>
      </c>
      <c r="I562" s="26">
        <v>1175931</v>
      </c>
      <c r="J562" s="26">
        <v>94074</v>
      </c>
      <c r="K562" s="26">
        <v>1270005</v>
      </c>
      <c r="L562" s="22">
        <v>45894</v>
      </c>
    </row>
    <row r="563" spans="1:12" hidden="1" x14ac:dyDescent="0.25">
      <c r="A563" s="16" t="s">
        <v>12</v>
      </c>
      <c r="B563" s="29">
        <f t="shared" si="8"/>
        <v>7</v>
      </c>
      <c r="C563" s="30" t="s">
        <v>654</v>
      </c>
      <c r="D563" s="30" t="s">
        <v>24</v>
      </c>
      <c r="E563" s="43">
        <v>45856</v>
      </c>
      <c r="F563" s="28" t="s">
        <v>487</v>
      </c>
      <c r="G563" s="28" t="s">
        <v>489</v>
      </c>
      <c r="H563" s="28" t="s">
        <v>502</v>
      </c>
      <c r="I563" s="26">
        <v>1337820</v>
      </c>
      <c r="J563" s="26">
        <v>107026</v>
      </c>
      <c r="K563" s="26">
        <v>1444846</v>
      </c>
      <c r="L563" s="22">
        <v>45894</v>
      </c>
    </row>
    <row r="564" spans="1:12" hidden="1" x14ac:dyDescent="0.25">
      <c r="A564" s="16" t="s">
        <v>12</v>
      </c>
      <c r="B564" s="29">
        <f t="shared" si="8"/>
        <v>7</v>
      </c>
      <c r="C564" s="30" t="s">
        <v>655</v>
      </c>
      <c r="D564" s="30" t="s">
        <v>24</v>
      </c>
      <c r="E564" s="43">
        <v>45856</v>
      </c>
      <c r="F564" s="28" t="s">
        <v>487</v>
      </c>
      <c r="G564" s="28" t="s">
        <v>489</v>
      </c>
      <c r="H564" s="28" t="s">
        <v>529</v>
      </c>
      <c r="I564" s="26">
        <v>951666</v>
      </c>
      <c r="J564" s="26">
        <v>76133</v>
      </c>
      <c r="K564" s="26">
        <v>1027799</v>
      </c>
      <c r="L564" s="22">
        <v>45894</v>
      </c>
    </row>
    <row r="565" spans="1:12" hidden="1" x14ac:dyDescent="0.25">
      <c r="A565" s="16" t="s">
        <v>12</v>
      </c>
      <c r="B565" s="29">
        <f t="shared" si="8"/>
        <v>7</v>
      </c>
      <c r="C565" s="30" t="s">
        <v>656</v>
      </c>
      <c r="D565" s="30" t="s">
        <v>24</v>
      </c>
      <c r="E565" s="43">
        <v>45856</v>
      </c>
      <c r="F565" s="28" t="s">
        <v>487</v>
      </c>
      <c r="G565" s="28" t="s">
        <v>489</v>
      </c>
      <c r="H565" s="28" t="s">
        <v>545</v>
      </c>
      <c r="I565" s="26">
        <v>2054532</v>
      </c>
      <c r="J565" s="26">
        <v>164363</v>
      </c>
      <c r="K565" s="26">
        <v>2218895</v>
      </c>
      <c r="L565" s="22">
        <v>45894</v>
      </c>
    </row>
    <row r="566" spans="1:12" hidden="1" x14ac:dyDescent="0.25">
      <c r="A566" s="16" t="s">
        <v>12</v>
      </c>
      <c r="B566" s="29">
        <f t="shared" si="8"/>
        <v>7</v>
      </c>
      <c r="C566" s="30" t="s">
        <v>657</v>
      </c>
      <c r="D566" s="30" t="s">
        <v>24</v>
      </c>
      <c r="E566" s="43">
        <v>45857</v>
      </c>
      <c r="F566" s="28" t="s">
        <v>487</v>
      </c>
      <c r="G566" s="28" t="s">
        <v>489</v>
      </c>
      <c r="H566" s="28" t="s">
        <v>496</v>
      </c>
      <c r="I566" s="26">
        <v>1592736</v>
      </c>
      <c r="J566" s="26">
        <v>127419</v>
      </c>
      <c r="K566" s="26">
        <v>1720155</v>
      </c>
      <c r="L566" s="22">
        <v>45894</v>
      </c>
    </row>
    <row r="567" spans="1:12" hidden="1" x14ac:dyDescent="0.25">
      <c r="A567" s="16" t="s">
        <v>12</v>
      </c>
      <c r="B567" s="29">
        <f t="shared" si="8"/>
        <v>7</v>
      </c>
      <c r="C567" s="30" t="s">
        <v>658</v>
      </c>
      <c r="D567" s="30" t="s">
        <v>24</v>
      </c>
      <c r="E567" s="43">
        <v>45857</v>
      </c>
      <c r="F567" s="28" t="s">
        <v>487</v>
      </c>
      <c r="G567" s="28" t="s">
        <v>489</v>
      </c>
      <c r="H567" s="28" t="s">
        <v>526</v>
      </c>
      <c r="I567" s="26">
        <v>1787778</v>
      </c>
      <c r="J567" s="26">
        <v>143022</v>
      </c>
      <c r="K567" s="26">
        <v>1930800</v>
      </c>
      <c r="L567" s="22">
        <v>45894</v>
      </c>
    </row>
    <row r="568" spans="1:12" hidden="1" x14ac:dyDescent="0.25">
      <c r="A568" s="16" t="s">
        <v>12</v>
      </c>
      <c r="B568" s="29">
        <f t="shared" si="8"/>
        <v>7</v>
      </c>
      <c r="C568" s="30" t="s">
        <v>659</v>
      </c>
      <c r="D568" s="30" t="s">
        <v>24</v>
      </c>
      <c r="E568" s="43">
        <v>45859</v>
      </c>
      <c r="F568" s="28" t="s">
        <v>487</v>
      </c>
      <c r="G568" s="28" t="s">
        <v>489</v>
      </c>
      <c r="H568" s="28" t="s">
        <v>494</v>
      </c>
      <c r="I568" s="26">
        <v>3553501</v>
      </c>
      <c r="J568" s="26">
        <v>284280</v>
      </c>
      <c r="K568" s="26">
        <v>3837781</v>
      </c>
      <c r="L568" s="22">
        <v>45894</v>
      </c>
    </row>
    <row r="569" spans="1:12" hidden="1" x14ac:dyDescent="0.25">
      <c r="A569" s="16" t="s">
        <v>12</v>
      </c>
      <c r="B569" s="29">
        <f t="shared" si="8"/>
        <v>7</v>
      </c>
      <c r="C569" s="30" t="s">
        <v>660</v>
      </c>
      <c r="D569" s="30" t="s">
        <v>24</v>
      </c>
      <c r="E569" s="43">
        <v>45859</v>
      </c>
      <c r="F569" s="28" t="s">
        <v>487</v>
      </c>
      <c r="G569" s="28" t="s">
        <v>489</v>
      </c>
      <c r="H569" s="28" t="s">
        <v>697</v>
      </c>
      <c r="I569" s="26">
        <v>6930080</v>
      </c>
      <c r="J569" s="26">
        <v>554406</v>
      </c>
      <c r="K569" s="26">
        <v>7484486</v>
      </c>
      <c r="L569" s="22">
        <v>45894</v>
      </c>
    </row>
    <row r="570" spans="1:12" hidden="1" x14ac:dyDescent="0.25">
      <c r="A570" s="16" t="s">
        <v>12</v>
      </c>
      <c r="B570" s="29">
        <f t="shared" si="8"/>
        <v>7</v>
      </c>
      <c r="C570" s="30" t="s">
        <v>661</v>
      </c>
      <c r="D570" s="30" t="s">
        <v>24</v>
      </c>
      <c r="E570" s="43">
        <v>45859</v>
      </c>
      <c r="F570" s="28" t="s">
        <v>487</v>
      </c>
      <c r="G570" s="28" t="s">
        <v>489</v>
      </c>
      <c r="H570" s="28" t="s">
        <v>541</v>
      </c>
      <c r="I570" s="26">
        <v>1012487</v>
      </c>
      <c r="J570" s="26">
        <v>80999</v>
      </c>
      <c r="K570" s="26">
        <v>1093486</v>
      </c>
      <c r="L570" s="22">
        <v>45894</v>
      </c>
    </row>
    <row r="571" spans="1:12" hidden="1" x14ac:dyDescent="0.25">
      <c r="A571" s="16" t="s">
        <v>12</v>
      </c>
      <c r="B571" s="29">
        <f t="shared" si="8"/>
        <v>7</v>
      </c>
      <c r="C571" s="30" t="s">
        <v>662</v>
      </c>
      <c r="D571" s="30" t="s">
        <v>24</v>
      </c>
      <c r="E571" s="43">
        <v>45859</v>
      </c>
      <c r="F571" s="28" t="s">
        <v>487</v>
      </c>
      <c r="G571" s="28" t="s">
        <v>489</v>
      </c>
      <c r="H571" s="28" t="s">
        <v>521</v>
      </c>
      <c r="I571" s="26">
        <v>1369389</v>
      </c>
      <c r="J571" s="26">
        <v>109551</v>
      </c>
      <c r="K571" s="26">
        <v>1478940</v>
      </c>
      <c r="L571" s="22">
        <v>45894</v>
      </c>
    </row>
    <row r="572" spans="1:12" hidden="1" x14ac:dyDescent="0.25">
      <c r="A572" s="16" t="s">
        <v>12</v>
      </c>
      <c r="B572" s="29">
        <f t="shared" si="8"/>
        <v>7</v>
      </c>
      <c r="C572" s="30" t="s">
        <v>663</v>
      </c>
      <c r="D572" s="30" t="s">
        <v>24</v>
      </c>
      <c r="E572" s="43">
        <v>45859</v>
      </c>
      <c r="F572" s="28" t="s">
        <v>487</v>
      </c>
      <c r="G572" s="28" t="s">
        <v>489</v>
      </c>
      <c r="H572" s="28" t="s">
        <v>492</v>
      </c>
      <c r="I572" s="26">
        <v>889425</v>
      </c>
      <c r="J572" s="26">
        <v>71154</v>
      </c>
      <c r="K572" s="26">
        <v>960579</v>
      </c>
      <c r="L572" s="22">
        <v>45894</v>
      </c>
    </row>
    <row r="573" spans="1:12" ht="25.5" hidden="1" x14ac:dyDescent="0.25">
      <c r="A573" s="16" t="s">
        <v>12</v>
      </c>
      <c r="B573" s="29">
        <f t="shared" si="8"/>
        <v>7</v>
      </c>
      <c r="C573" s="30" t="s">
        <v>664</v>
      </c>
      <c r="D573" s="30" t="s">
        <v>24</v>
      </c>
      <c r="E573" s="43">
        <v>45859</v>
      </c>
      <c r="F573" s="28" t="s">
        <v>487</v>
      </c>
      <c r="G573" s="28" t="s">
        <v>489</v>
      </c>
      <c r="H573" s="28" t="s">
        <v>500</v>
      </c>
      <c r="I573" s="26">
        <v>1225755</v>
      </c>
      <c r="J573" s="26">
        <v>98060</v>
      </c>
      <c r="K573" s="26">
        <v>1323815</v>
      </c>
      <c r="L573" s="22">
        <v>45894</v>
      </c>
    </row>
    <row r="574" spans="1:12" hidden="1" x14ac:dyDescent="0.25">
      <c r="A574" s="16" t="s">
        <v>12</v>
      </c>
      <c r="B574" s="29">
        <f t="shared" si="8"/>
        <v>7</v>
      </c>
      <c r="C574" s="30" t="s">
        <v>665</v>
      </c>
      <c r="D574" s="30" t="s">
        <v>24</v>
      </c>
      <c r="E574" s="43">
        <v>45859</v>
      </c>
      <c r="F574" s="28" t="s">
        <v>487</v>
      </c>
      <c r="G574" s="28" t="s">
        <v>489</v>
      </c>
      <c r="H574" s="28" t="s">
        <v>513</v>
      </c>
      <c r="I574" s="26">
        <v>1041345</v>
      </c>
      <c r="J574" s="26">
        <v>83308</v>
      </c>
      <c r="K574" s="26">
        <v>1124653</v>
      </c>
      <c r="L574" s="22">
        <v>45894</v>
      </c>
    </row>
    <row r="575" spans="1:12" hidden="1" x14ac:dyDescent="0.25">
      <c r="A575" s="16" t="s">
        <v>12</v>
      </c>
      <c r="B575" s="29">
        <f t="shared" si="8"/>
        <v>7</v>
      </c>
      <c r="C575" s="30" t="s">
        <v>666</v>
      </c>
      <c r="D575" s="30" t="s">
        <v>24</v>
      </c>
      <c r="E575" s="43">
        <v>45859</v>
      </c>
      <c r="F575" s="28" t="s">
        <v>487</v>
      </c>
      <c r="G575" s="28" t="s">
        <v>489</v>
      </c>
      <c r="H575" s="28" t="s">
        <v>534</v>
      </c>
      <c r="I575" s="26">
        <v>889425</v>
      </c>
      <c r="J575" s="26">
        <v>71154</v>
      </c>
      <c r="K575" s="26">
        <v>960579</v>
      </c>
      <c r="L575" s="22">
        <v>45894</v>
      </c>
    </row>
    <row r="576" spans="1:12" hidden="1" x14ac:dyDescent="0.25">
      <c r="A576" s="16" t="s">
        <v>12</v>
      </c>
      <c r="B576" s="29">
        <f t="shared" si="8"/>
        <v>7</v>
      </c>
      <c r="C576" s="30" t="s">
        <v>667</v>
      </c>
      <c r="D576" s="30" t="s">
        <v>24</v>
      </c>
      <c r="E576" s="43">
        <v>45859</v>
      </c>
      <c r="F576" s="28" t="s">
        <v>487</v>
      </c>
      <c r="G576" s="28" t="s">
        <v>489</v>
      </c>
      <c r="H576" s="28" t="s">
        <v>532</v>
      </c>
      <c r="I576" s="26">
        <v>474360</v>
      </c>
      <c r="J576" s="26">
        <v>37949</v>
      </c>
      <c r="K576" s="26">
        <v>512309</v>
      </c>
      <c r="L576" s="22">
        <v>45894</v>
      </c>
    </row>
    <row r="577" spans="1:12" hidden="1" x14ac:dyDescent="0.25">
      <c r="A577" s="16" t="s">
        <v>12</v>
      </c>
      <c r="B577" s="29">
        <f t="shared" si="8"/>
        <v>7</v>
      </c>
      <c r="C577" s="30" t="s">
        <v>668</v>
      </c>
      <c r="D577" s="30" t="s">
        <v>24</v>
      </c>
      <c r="E577" s="43">
        <v>45859</v>
      </c>
      <c r="F577" s="28" t="s">
        <v>487</v>
      </c>
      <c r="G577" s="28" t="s">
        <v>489</v>
      </c>
      <c r="H577" s="28" t="s">
        <v>495</v>
      </c>
      <c r="I577" s="26">
        <v>1398300</v>
      </c>
      <c r="J577" s="26">
        <v>111864</v>
      </c>
      <c r="K577" s="26">
        <v>1510164</v>
      </c>
      <c r="L577" s="22">
        <v>45894</v>
      </c>
    </row>
    <row r="578" spans="1:12" hidden="1" x14ac:dyDescent="0.25">
      <c r="A578" s="16" t="s">
        <v>12</v>
      </c>
      <c r="B578" s="29">
        <f t="shared" si="8"/>
        <v>7</v>
      </c>
      <c r="C578" s="30" t="s">
        <v>669</v>
      </c>
      <c r="D578" s="30" t="s">
        <v>24</v>
      </c>
      <c r="E578" s="43">
        <v>45859</v>
      </c>
      <c r="F578" s="28" t="s">
        <v>487</v>
      </c>
      <c r="G578" s="28" t="s">
        <v>489</v>
      </c>
      <c r="H578" s="28" t="s">
        <v>503</v>
      </c>
      <c r="I578" s="26">
        <v>2046183</v>
      </c>
      <c r="J578" s="26">
        <v>163695</v>
      </c>
      <c r="K578" s="26">
        <v>2209878</v>
      </c>
      <c r="L578" s="22">
        <v>45894</v>
      </c>
    </row>
    <row r="579" spans="1:12" hidden="1" x14ac:dyDescent="0.25">
      <c r="A579" s="16" t="s">
        <v>12</v>
      </c>
      <c r="B579" s="29">
        <f t="shared" si="8"/>
        <v>7</v>
      </c>
      <c r="C579" s="30" t="s">
        <v>670</v>
      </c>
      <c r="D579" s="30" t="s">
        <v>24</v>
      </c>
      <c r="E579" s="43">
        <v>45859</v>
      </c>
      <c r="F579" s="28" t="s">
        <v>487</v>
      </c>
      <c r="G579" s="28" t="s">
        <v>489</v>
      </c>
      <c r="H579" s="28" t="s">
        <v>505</v>
      </c>
      <c r="I579" s="26">
        <v>1349524</v>
      </c>
      <c r="J579" s="26">
        <v>107962</v>
      </c>
      <c r="K579" s="26">
        <v>1457486</v>
      </c>
      <c r="L579" s="22">
        <v>45894</v>
      </c>
    </row>
    <row r="580" spans="1:12" hidden="1" x14ac:dyDescent="0.25">
      <c r="A580" s="16" t="s">
        <v>12</v>
      </c>
      <c r="B580" s="29">
        <f t="shared" ref="B580:B643" si="9">MONTH(E580)</f>
        <v>7</v>
      </c>
      <c r="C580" s="30" t="s">
        <v>671</v>
      </c>
      <c r="D580" s="30" t="s">
        <v>24</v>
      </c>
      <c r="E580" s="43">
        <v>45859</v>
      </c>
      <c r="F580" s="28" t="s">
        <v>487</v>
      </c>
      <c r="G580" s="28" t="s">
        <v>489</v>
      </c>
      <c r="H580" s="28" t="s">
        <v>530</v>
      </c>
      <c r="I580" s="26">
        <v>2055305</v>
      </c>
      <c r="J580" s="26">
        <v>164424</v>
      </c>
      <c r="K580" s="26">
        <v>2219729</v>
      </c>
      <c r="L580" s="22">
        <v>45894</v>
      </c>
    </row>
    <row r="581" spans="1:12" hidden="1" x14ac:dyDescent="0.25">
      <c r="A581" s="16" t="s">
        <v>12</v>
      </c>
      <c r="B581" s="29">
        <f t="shared" si="9"/>
        <v>7</v>
      </c>
      <c r="C581" s="30" t="s">
        <v>672</v>
      </c>
      <c r="D581" s="30" t="s">
        <v>24</v>
      </c>
      <c r="E581" s="43">
        <v>45860</v>
      </c>
      <c r="F581" s="28" t="s">
        <v>487</v>
      </c>
      <c r="G581" s="28" t="s">
        <v>489</v>
      </c>
      <c r="H581" s="28" t="s">
        <v>540</v>
      </c>
      <c r="I581" s="26">
        <v>1571475</v>
      </c>
      <c r="J581" s="26">
        <v>125718</v>
      </c>
      <c r="K581" s="26">
        <v>1697193</v>
      </c>
      <c r="L581" s="22">
        <v>45894</v>
      </c>
    </row>
    <row r="582" spans="1:12" hidden="1" x14ac:dyDescent="0.25">
      <c r="A582" s="16" t="s">
        <v>12</v>
      </c>
      <c r="B582" s="29">
        <f t="shared" si="9"/>
        <v>7</v>
      </c>
      <c r="C582" s="30" t="s">
        <v>673</v>
      </c>
      <c r="D582" s="30" t="s">
        <v>24</v>
      </c>
      <c r="E582" s="43">
        <v>45860</v>
      </c>
      <c r="F582" s="28" t="s">
        <v>487</v>
      </c>
      <c r="G582" s="28" t="s">
        <v>489</v>
      </c>
      <c r="H582" s="28" t="s">
        <v>507</v>
      </c>
      <c r="I582" s="26">
        <v>1622025</v>
      </c>
      <c r="J582" s="26">
        <v>129762</v>
      </c>
      <c r="K582" s="26">
        <v>1751787</v>
      </c>
      <c r="L582" s="22">
        <v>45894</v>
      </c>
    </row>
    <row r="583" spans="1:12" hidden="1" x14ac:dyDescent="0.25">
      <c r="A583" s="16" t="s">
        <v>12</v>
      </c>
      <c r="B583" s="29">
        <f t="shared" si="9"/>
        <v>7</v>
      </c>
      <c r="C583" s="30" t="s">
        <v>674</v>
      </c>
      <c r="D583" s="30" t="s">
        <v>24</v>
      </c>
      <c r="E583" s="43">
        <v>45860</v>
      </c>
      <c r="F583" s="28" t="s">
        <v>487</v>
      </c>
      <c r="G583" s="28" t="s">
        <v>489</v>
      </c>
      <c r="H583" s="28" t="s">
        <v>519</v>
      </c>
      <c r="I583" s="26">
        <v>836674</v>
      </c>
      <c r="J583" s="26">
        <v>66934</v>
      </c>
      <c r="K583" s="26">
        <v>903608</v>
      </c>
      <c r="L583" s="22">
        <v>45894</v>
      </c>
    </row>
    <row r="584" spans="1:12" hidden="1" x14ac:dyDescent="0.25">
      <c r="A584" s="16" t="s">
        <v>12</v>
      </c>
      <c r="B584" s="29">
        <f t="shared" si="9"/>
        <v>7</v>
      </c>
      <c r="C584" s="30" t="s">
        <v>675</v>
      </c>
      <c r="D584" s="30" t="s">
        <v>24</v>
      </c>
      <c r="E584" s="43">
        <v>45860</v>
      </c>
      <c r="F584" s="28" t="s">
        <v>487</v>
      </c>
      <c r="G584" s="28" t="s">
        <v>489</v>
      </c>
      <c r="H584" s="28" t="s">
        <v>522</v>
      </c>
      <c r="I584" s="26">
        <v>2550019</v>
      </c>
      <c r="J584" s="26">
        <v>204002</v>
      </c>
      <c r="K584" s="26">
        <v>2754021</v>
      </c>
      <c r="L584" s="22">
        <v>45894</v>
      </c>
    </row>
    <row r="585" spans="1:12" hidden="1" x14ac:dyDescent="0.25">
      <c r="A585" s="16" t="s">
        <v>12</v>
      </c>
      <c r="B585" s="29">
        <f t="shared" si="9"/>
        <v>7</v>
      </c>
      <c r="C585" s="30" t="s">
        <v>676</v>
      </c>
      <c r="D585" s="30" t="s">
        <v>24</v>
      </c>
      <c r="E585" s="43">
        <v>45860</v>
      </c>
      <c r="F585" s="28" t="s">
        <v>487</v>
      </c>
      <c r="G585" s="28" t="s">
        <v>489</v>
      </c>
      <c r="H585" s="28" t="s">
        <v>511</v>
      </c>
      <c r="I585" s="26">
        <v>932289</v>
      </c>
      <c r="J585" s="26">
        <v>74583</v>
      </c>
      <c r="K585" s="26">
        <v>1006872</v>
      </c>
      <c r="L585" s="22">
        <v>45894</v>
      </c>
    </row>
    <row r="586" spans="1:12" hidden="1" x14ac:dyDescent="0.25">
      <c r="A586" s="16" t="s">
        <v>12</v>
      </c>
      <c r="B586" s="29">
        <f t="shared" si="9"/>
        <v>7</v>
      </c>
      <c r="C586" s="30" t="s">
        <v>677</v>
      </c>
      <c r="D586" s="30" t="s">
        <v>24</v>
      </c>
      <c r="E586" s="43">
        <v>45860</v>
      </c>
      <c r="F586" s="28" t="s">
        <v>487</v>
      </c>
      <c r="G586" s="28" t="s">
        <v>489</v>
      </c>
      <c r="H586" s="28" t="s">
        <v>535</v>
      </c>
      <c r="I586" s="26">
        <v>1723974</v>
      </c>
      <c r="J586" s="26">
        <v>137918</v>
      </c>
      <c r="K586" s="26">
        <v>1861892</v>
      </c>
      <c r="L586" s="22">
        <v>45894</v>
      </c>
    </row>
    <row r="587" spans="1:12" hidden="1" x14ac:dyDescent="0.25">
      <c r="A587" s="16" t="s">
        <v>12</v>
      </c>
      <c r="B587" s="29">
        <f t="shared" si="9"/>
        <v>7</v>
      </c>
      <c r="C587" s="30" t="s">
        <v>678</v>
      </c>
      <c r="D587" s="30" t="s">
        <v>24</v>
      </c>
      <c r="E587" s="43">
        <v>45860</v>
      </c>
      <c r="F587" s="28" t="s">
        <v>487</v>
      </c>
      <c r="G587" s="28" t="s">
        <v>489</v>
      </c>
      <c r="H587" s="28" t="s">
        <v>544</v>
      </c>
      <c r="I587" s="26">
        <v>626280</v>
      </c>
      <c r="J587" s="26">
        <v>50102</v>
      </c>
      <c r="K587" s="26">
        <v>676382</v>
      </c>
      <c r="L587" s="22">
        <v>45894</v>
      </c>
    </row>
    <row r="588" spans="1:12" hidden="1" x14ac:dyDescent="0.25">
      <c r="A588" s="16" t="s">
        <v>12</v>
      </c>
      <c r="B588" s="29">
        <f t="shared" si="9"/>
        <v>7</v>
      </c>
      <c r="C588" s="30" t="s">
        <v>679</v>
      </c>
      <c r="D588" s="30" t="s">
        <v>24</v>
      </c>
      <c r="E588" s="43">
        <v>45860</v>
      </c>
      <c r="F588" s="28" t="s">
        <v>487</v>
      </c>
      <c r="G588" s="28" t="s">
        <v>489</v>
      </c>
      <c r="H588" s="28" t="s">
        <v>527</v>
      </c>
      <c r="I588" s="26">
        <v>744870</v>
      </c>
      <c r="J588" s="26">
        <v>59590</v>
      </c>
      <c r="K588" s="26">
        <v>804460</v>
      </c>
      <c r="L588" s="22">
        <v>45894</v>
      </c>
    </row>
    <row r="589" spans="1:12" hidden="1" x14ac:dyDescent="0.25">
      <c r="A589" s="16" t="s">
        <v>12</v>
      </c>
      <c r="B589" s="29">
        <f t="shared" si="9"/>
        <v>7</v>
      </c>
      <c r="C589" s="30" t="s">
        <v>680</v>
      </c>
      <c r="D589" s="30" t="s">
        <v>24</v>
      </c>
      <c r="E589" s="43">
        <v>45860</v>
      </c>
      <c r="F589" s="28" t="s">
        <v>487</v>
      </c>
      <c r="G589" s="28" t="s">
        <v>489</v>
      </c>
      <c r="H589" s="28" t="s">
        <v>499</v>
      </c>
      <c r="I589" s="26">
        <v>1105812</v>
      </c>
      <c r="J589" s="26">
        <v>88465</v>
      </c>
      <c r="K589" s="26">
        <v>1194277</v>
      </c>
      <c r="L589" s="22">
        <v>45894</v>
      </c>
    </row>
    <row r="590" spans="1:12" hidden="1" x14ac:dyDescent="0.25">
      <c r="A590" s="16" t="s">
        <v>12</v>
      </c>
      <c r="B590" s="29">
        <f t="shared" si="9"/>
        <v>7</v>
      </c>
      <c r="C590" s="30" t="s">
        <v>681</v>
      </c>
      <c r="D590" s="30" t="s">
        <v>24</v>
      </c>
      <c r="E590" s="43">
        <v>45860</v>
      </c>
      <c r="F590" s="28" t="s">
        <v>487</v>
      </c>
      <c r="G590" s="28" t="s">
        <v>489</v>
      </c>
      <c r="H590" s="28" t="s">
        <v>536</v>
      </c>
      <c r="I590" s="26">
        <v>592950</v>
      </c>
      <c r="J590" s="26">
        <v>47436</v>
      </c>
      <c r="K590" s="26">
        <v>640386</v>
      </c>
      <c r="L590" s="22">
        <v>45894</v>
      </c>
    </row>
    <row r="591" spans="1:12" hidden="1" x14ac:dyDescent="0.25">
      <c r="A591" s="16" t="s">
        <v>12</v>
      </c>
      <c r="B591" s="29">
        <f t="shared" si="9"/>
        <v>7</v>
      </c>
      <c r="C591" s="30" t="s">
        <v>682</v>
      </c>
      <c r="D591" s="30" t="s">
        <v>24</v>
      </c>
      <c r="E591" s="43">
        <v>45861</v>
      </c>
      <c r="F591" s="28" t="s">
        <v>487</v>
      </c>
      <c r="G591" s="28" t="s">
        <v>489</v>
      </c>
      <c r="H591" s="28" t="s">
        <v>509</v>
      </c>
      <c r="I591" s="26">
        <v>3747975</v>
      </c>
      <c r="J591" s="26">
        <v>299838</v>
      </c>
      <c r="K591" s="26">
        <v>4047813</v>
      </c>
      <c r="L591" s="22">
        <v>45894</v>
      </c>
    </row>
    <row r="592" spans="1:12" hidden="1" x14ac:dyDescent="0.25">
      <c r="A592" s="16" t="s">
        <v>12</v>
      </c>
      <c r="B592" s="29">
        <f t="shared" si="9"/>
        <v>7</v>
      </c>
      <c r="C592" s="30" t="s">
        <v>683</v>
      </c>
      <c r="D592" s="30" t="s">
        <v>24</v>
      </c>
      <c r="E592" s="43">
        <v>45861</v>
      </c>
      <c r="F592" s="28" t="s">
        <v>487</v>
      </c>
      <c r="G592" s="28" t="s">
        <v>489</v>
      </c>
      <c r="H592" s="28" t="s">
        <v>492</v>
      </c>
      <c r="I592" s="26">
        <v>1279710</v>
      </c>
      <c r="J592" s="26">
        <v>102377</v>
      </c>
      <c r="K592" s="26">
        <v>1382087</v>
      </c>
      <c r="L592" s="22">
        <v>45894</v>
      </c>
    </row>
    <row r="593" spans="1:12" hidden="1" x14ac:dyDescent="0.25">
      <c r="A593" s="16" t="s">
        <v>12</v>
      </c>
      <c r="B593" s="29">
        <f t="shared" si="9"/>
        <v>7</v>
      </c>
      <c r="C593" s="30" t="s">
        <v>684</v>
      </c>
      <c r="D593" s="30" t="s">
        <v>24</v>
      </c>
      <c r="E593" s="43">
        <v>45861</v>
      </c>
      <c r="F593" s="28" t="s">
        <v>487</v>
      </c>
      <c r="G593" s="28" t="s">
        <v>489</v>
      </c>
      <c r="H593" s="28" t="s">
        <v>531</v>
      </c>
      <c r="I593" s="26">
        <v>839631</v>
      </c>
      <c r="J593" s="26">
        <v>67170</v>
      </c>
      <c r="K593" s="26">
        <v>906801</v>
      </c>
      <c r="L593" s="22">
        <v>45894</v>
      </c>
    </row>
    <row r="594" spans="1:12" hidden="1" x14ac:dyDescent="0.25">
      <c r="A594" s="16" t="s">
        <v>12</v>
      </c>
      <c r="B594" s="29">
        <f t="shared" si="9"/>
        <v>7</v>
      </c>
      <c r="C594" s="30" t="s">
        <v>685</v>
      </c>
      <c r="D594" s="30" t="s">
        <v>24</v>
      </c>
      <c r="E594" s="43">
        <v>45862</v>
      </c>
      <c r="F594" s="28" t="s">
        <v>487</v>
      </c>
      <c r="G594" s="28" t="s">
        <v>489</v>
      </c>
      <c r="H594" s="28" t="s">
        <v>517</v>
      </c>
      <c r="I594" s="26">
        <v>1651041</v>
      </c>
      <c r="J594" s="26">
        <v>132083</v>
      </c>
      <c r="K594" s="26">
        <v>1783124</v>
      </c>
      <c r="L594" s="22">
        <v>45894</v>
      </c>
    </row>
    <row r="595" spans="1:12" hidden="1" x14ac:dyDescent="0.25">
      <c r="A595" s="16" t="s">
        <v>12</v>
      </c>
      <c r="B595" s="29">
        <f t="shared" si="9"/>
        <v>7</v>
      </c>
      <c r="C595" s="30" t="s">
        <v>686</v>
      </c>
      <c r="D595" s="30" t="s">
        <v>24</v>
      </c>
      <c r="E595" s="43">
        <v>45862</v>
      </c>
      <c r="F595" s="28" t="s">
        <v>487</v>
      </c>
      <c r="G595" s="28" t="s">
        <v>489</v>
      </c>
      <c r="H595" s="28" t="s">
        <v>537</v>
      </c>
      <c r="I595" s="26">
        <v>1041345</v>
      </c>
      <c r="J595" s="26">
        <v>83308</v>
      </c>
      <c r="K595" s="26">
        <v>1124653</v>
      </c>
      <c r="L595" s="22">
        <v>45894</v>
      </c>
    </row>
    <row r="596" spans="1:12" hidden="1" x14ac:dyDescent="0.25">
      <c r="A596" s="16" t="s">
        <v>12</v>
      </c>
      <c r="B596" s="29">
        <f t="shared" si="9"/>
        <v>7</v>
      </c>
      <c r="C596" s="30" t="s">
        <v>687</v>
      </c>
      <c r="D596" s="30" t="s">
        <v>24</v>
      </c>
      <c r="E596" s="43">
        <v>45862</v>
      </c>
      <c r="F596" s="28" t="s">
        <v>487</v>
      </c>
      <c r="G596" s="28" t="s">
        <v>489</v>
      </c>
      <c r="H596" s="28" t="s">
        <v>513</v>
      </c>
      <c r="I596" s="26">
        <v>1331414</v>
      </c>
      <c r="J596" s="26">
        <v>106513</v>
      </c>
      <c r="K596" s="26">
        <v>1437927</v>
      </c>
      <c r="L596" s="22">
        <v>45894</v>
      </c>
    </row>
    <row r="597" spans="1:12" hidden="1" x14ac:dyDescent="0.25">
      <c r="A597" s="16" t="s">
        <v>12</v>
      </c>
      <c r="B597" s="29">
        <f t="shared" si="9"/>
        <v>7</v>
      </c>
      <c r="C597" s="30" t="s">
        <v>688</v>
      </c>
      <c r="D597" s="30" t="s">
        <v>24</v>
      </c>
      <c r="E597" s="43">
        <v>45863</v>
      </c>
      <c r="F597" s="28" t="s">
        <v>487</v>
      </c>
      <c r="G597" s="28" t="s">
        <v>489</v>
      </c>
      <c r="H597" s="28" t="s">
        <v>523</v>
      </c>
      <c r="I597" s="26">
        <v>3538725</v>
      </c>
      <c r="J597" s="26">
        <v>283098</v>
      </c>
      <c r="K597" s="26">
        <v>3821823</v>
      </c>
      <c r="L597" s="22">
        <v>45894</v>
      </c>
    </row>
    <row r="598" spans="1:12" hidden="1" x14ac:dyDescent="0.25">
      <c r="A598" s="16" t="s">
        <v>12</v>
      </c>
      <c r="B598" s="29">
        <f t="shared" si="9"/>
        <v>7</v>
      </c>
      <c r="C598" s="30" t="s">
        <v>689</v>
      </c>
      <c r="D598" s="30" t="s">
        <v>24</v>
      </c>
      <c r="E598" s="43">
        <v>45863</v>
      </c>
      <c r="F598" s="28" t="s">
        <v>487</v>
      </c>
      <c r="G598" s="28" t="s">
        <v>489</v>
      </c>
      <c r="H598" s="28" t="s">
        <v>697</v>
      </c>
      <c r="I598" s="26">
        <v>7417790</v>
      </c>
      <c r="J598" s="26">
        <v>593423</v>
      </c>
      <c r="K598" s="26">
        <v>8011213</v>
      </c>
      <c r="L598" s="22">
        <v>45894</v>
      </c>
    </row>
    <row r="599" spans="1:12" hidden="1" x14ac:dyDescent="0.25">
      <c r="A599" s="16" t="s">
        <v>12</v>
      </c>
      <c r="B599" s="29">
        <f t="shared" si="9"/>
        <v>7</v>
      </c>
      <c r="C599" s="30" t="s">
        <v>690</v>
      </c>
      <c r="D599" s="30" t="s">
        <v>24</v>
      </c>
      <c r="E599" s="43">
        <v>45863</v>
      </c>
      <c r="F599" s="28" t="s">
        <v>487</v>
      </c>
      <c r="G599" s="28" t="s">
        <v>489</v>
      </c>
      <c r="H599" s="28" t="s">
        <v>541</v>
      </c>
      <c r="I599" s="26">
        <v>1185900</v>
      </c>
      <c r="J599" s="26">
        <v>94872</v>
      </c>
      <c r="K599" s="26">
        <v>1280772</v>
      </c>
      <c r="L599" s="22">
        <v>45894</v>
      </c>
    </row>
    <row r="600" spans="1:12" ht="38.25" hidden="1" x14ac:dyDescent="0.25">
      <c r="A600" s="16" t="s">
        <v>12</v>
      </c>
      <c r="B600" s="29">
        <f t="shared" si="9"/>
        <v>7</v>
      </c>
      <c r="C600" s="30" t="s">
        <v>693</v>
      </c>
      <c r="D600" s="30" t="s">
        <v>24</v>
      </c>
      <c r="E600" s="43">
        <v>45863</v>
      </c>
      <c r="F600" s="28" t="s">
        <v>487</v>
      </c>
      <c r="G600" s="28" t="s">
        <v>489</v>
      </c>
      <c r="H600" s="28" t="s">
        <v>698</v>
      </c>
      <c r="I600" s="26">
        <v>707634</v>
      </c>
      <c r="J600" s="26">
        <v>56611</v>
      </c>
      <c r="K600" s="26">
        <v>764245</v>
      </c>
      <c r="L600" s="22">
        <v>45894</v>
      </c>
    </row>
    <row r="601" spans="1:12" x14ac:dyDescent="0.25">
      <c r="A601" s="16" t="s">
        <v>15</v>
      </c>
      <c r="B601" s="29">
        <f t="shared" si="9"/>
        <v>7</v>
      </c>
      <c r="C601" s="30"/>
      <c r="D601" s="30"/>
      <c r="E601" s="43">
        <v>45863</v>
      </c>
      <c r="F601" s="28" t="s">
        <v>487</v>
      </c>
      <c r="G601" s="28" t="s">
        <v>489</v>
      </c>
      <c r="H601" s="28" t="s">
        <v>550</v>
      </c>
      <c r="I601" s="26"/>
      <c r="J601" s="26"/>
      <c r="K601" s="26">
        <v>-86281766</v>
      </c>
      <c r="L601" s="22">
        <v>45894</v>
      </c>
    </row>
    <row r="602" spans="1:12" hidden="1" x14ac:dyDescent="0.25">
      <c r="A602" s="16" t="s">
        <v>12</v>
      </c>
      <c r="B602" s="29">
        <f t="shared" si="9"/>
        <v>7</v>
      </c>
      <c r="C602" s="30" t="s">
        <v>691</v>
      </c>
      <c r="D602" s="30" t="s">
        <v>24</v>
      </c>
      <c r="E602" s="43">
        <v>45864</v>
      </c>
      <c r="F602" s="28" t="s">
        <v>487</v>
      </c>
      <c r="G602" s="28" t="s">
        <v>489</v>
      </c>
      <c r="H602" s="28" t="s">
        <v>539</v>
      </c>
      <c r="I602" s="26">
        <v>883590</v>
      </c>
      <c r="J602" s="26">
        <v>70687</v>
      </c>
      <c r="K602" s="26">
        <v>954277</v>
      </c>
      <c r="L602" s="22">
        <v>45894</v>
      </c>
    </row>
    <row r="603" spans="1:12" hidden="1" x14ac:dyDescent="0.25">
      <c r="A603" s="16" t="s">
        <v>12</v>
      </c>
      <c r="B603" s="29">
        <f t="shared" si="9"/>
        <v>7</v>
      </c>
      <c r="C603" s="30" t="s">
        <v>692</v>
      </c>
      <c r="D603" s="30" t="s">
        <v>24</v>
      </c>
      <c r="E603" s="43">
        <v>45868</v>
      </c>
      <c r="F603" s="28" t="s">
        <v>487</v>
      </c>
      <c r="G603" s="28" t="s">
        <v>489</v>
      </c>
      <c r="H603" s="28" t="s">
        <v>496</v>
      </c>
      <c r="I603" s="26">
        <v>1271734</v>
      </c>
      <c r="J603" s="26">
        <v>101739</v>
      </c>
      <c r="K603" s="26">
        <v>1373473</v>
      </c>
      <c r="L603" s="22">
        <v>45894</v>
      </c>
    </row>
    <row r="604" spans="1:12" hidden="1" x14ac:dyDescent="0.25">
      <c r="A604" s="16" t="s">
        <v>12</v>
      </c>
      <c r="B604" s="29">
        <f t="shared" si="9"/>
        <v>7</v>
      </c>
      <c r="C604" s="30" t="s">
        <v>694</v>
      </c>
      <c r="D604" s="30" t="s">
        <v>24</v>
      </c>
      <c r="E604" s="43">
        <v>45869</v>
      </c>
      <c r="F604" s="28" t="s">
        <v>487</v>
      </c>
      <c r="G604" s="28" t="s">
        <v>489</v>
      </c>
      <c r="H604" s="28" t="s">
        <v>545</v>
      </c>
      <c r="I604" s="26">
        <v>1397952</v>
      </c>
      <c r="J604" s="26">
        <v>111836</v>
      </c>
      <c r="K604" s="26">
        <v>1509788</v>
      </c>
      <c r="L604" s="22">
        <v>45894</v>
      </c>
    </row>
    <row r="605" spans="1:12" hidden="1" x14ac:dyDescent="0.25">
      <c r="A605" s="16" t="s">
        <v>13</v>
      </c>
      <c r="B605" s="29">
        <f t="shared" si="9"/>
        <v>7</v>
      </c>
      <c r="C605" s="30" t="s">
        <v>699</v>
      </c>
      <c r="D605" s="30" t="s">
        <v>700</v>
      </c>
      <c r="E605" s="43">
        <v>45869</v>
      </c>
      <c r="F605" s="28" t="s">
        <v>487</v>
      </c>
      <c r="G605" s="28" t="s">
        <v>489</v>
      </c>
      <c r="H605" s="28" t="s">
        <v>701</v>
      </c>
      <c r="I605" s="26">
        <v>-318078</v>
      </c>
      <c r="J605" s="26">
        <v>-25446</v>
      </c>
      <c r="K605" s="26">
        <v>-343524</v>
      </c>
      <c r="L605" s="22">
        <v>45894</v>
      </c>
    </row>
    <row r="606" spans="1:12" hidden="1" x14ac:dyDescent="0.25">
      <c r="A606" s="16" t="s">
        <v>13</v>
      </c>
      <c r="B606" s="29">
        <f t="shared" si="9"/>
        <v>7</v>
      </c>
      <c r="C606" s="30" t="s">
        <v>702</v>
      </c>
      <c r="D606" s="30" t="s">
        <v>700</v>
      </c>
      <c r="E606" s="44">
        <v>45869</v>
      </c>
      <c r="F606" s="28" t="s">
        <v>487</v>
      </c>
      <c r="G606" s="28" t="s">
        <v>489</v>
      </c>
      <c r="H606" s="28" t="s">
        <v>703</v>
      </c>
      <c r="I606" s="26">
        <v>-923708</v>
      </c>
      <c r="J606" s="26">
        <v>-73896</v>
      </c>
      <c r="K606" s="26">
        <v>-997604</v>
      </c>
      <c r="L606" s="22">
        <v>45894</v>
      </c>
    </row>
    <row r="607" spans="1:12" hidden="1" x14ac:dyDescent="0.25">
      <c r="A607" s="16" t="s">
        <v>13</v>
      </c>
      <c r="B607" s="29">
        <f t="shared" si="9"/>
        <v>7</v>
      </c>
      <c r="C607" s="30" t="s">
        <v>704</v>
      </c>
      <c r="D607" s="30" t="s">
        <v>700</v>
      </c>
      <c r="E607" s="44">
        <v>45869</v>
      </c>
      <c r="F607" s="28" t="s">
        <v>487</v>
      </c>
      <c r="G607" s="28" t="s">
        <v>489</v>
      </c>
      <c r="H607" s="28" t="s">
        <v>705</v>
      </c>
      <c r="I607" s="26">
        <v>-175264</v>
      </c>
      <c r="J607" s="26">
        <v>-14021</v>
      </c>
      <c r="K607" s="26">
        <v>-189285</v>
      </c>
      <c r="L607" s="22">
        <v>45894</v>
      </c>
    </row>
    <row r="608" spans="1:12" hidden="1" x14ac:dyDescent="0.25">
      <c r="A608" s="16" t="s">
        <v>13</v>
      </c>
      <c r="B608" s="29">
        <f t="shared" si="9"/>
        <v>7</v>
      </c>
      <c r="C608" s="30" t="s">
        <v>706</v>
      </c>
      <c r="D608" s="30" t="s">
        <v>700</v>
      </c>
      <c r="E608" s="44">
        <v>45869</v>
      </c>
      <c r="F608" s="28" t="s">
        <v>487</v>
      </c>
      <c r="G608" s="28" t="s">
        <v>489</v>
      </c>
      <c r="H608" s="28" t="s">
        <v>707</v>
      </c>
      <c r="I608" s="26">
        <v>-527525</v>
      </c>
      <c r="J608" s="26">
        <v>-42202</v>
      </c>
      <c r="K608" s="26">
        <v>-569727</v>
      </c>
      <c r="L608" s="22">
        <v>45894</v>
      </c>
    </row>
    <row r="609" spans="1:12" hidden="1" x14ac:dyDescent="0.25">
      <c r="A609" s="16" t="s">
        <v>13</v>
      </c>
      <c r="B609" s="29">
        <f t="shared" si="9"/>
        <v>7</v>
      </c>
      <c r="C609" s="30" t="s">
        <v>708</v>
      </c>
      <c r="D609" s="30" t="s">
        <v>700</v>
      </c>
      <c r="E609" s="44">
        <v>45869</v>
      </c>
      <c r="F609" s="28" t="s">
        <v>487</v>
      </c>
      <c r="G609" s="28" t="s">
        <v>489</v>
      </c>
      <c r="H609" s="28" t="s">
        <v>709</v>
      </c>
      <c r="I609" s="26">
        <v>-259725</v>
      </c>
      <c r="J609" s="26">
        <v>-20778</v>
      </c>
      <c r="K609" s="26">
        <v>-280503</v>
      </c>
      <c r="L609" s="22">
        <v>45894</v>
      </c>
    </row>
    <row r="610" spans="1:12" hidden="1" x14ac:dyDescent="0.25">
      <c r="A610" s="16" t="s">
        <v>13</v>
      </c>
      <c r="B610" s="29">
        <f t="shared" si="9"/>
        <v>7</v>
      </c>
      <c r="C610" s="30" t="s">
        <v>710</v>
      </c>
      <c r="D610" s="30" t="s">
        <v>700</v>
      </c>
      <c r="E610" s="44">
        <v>45869</v>
      </c>
      <c r="F610" s="28" t="s">
        <v>487</v>
      </c>
      <c r="G610" s="28" t="s">
        <v>489</v>
      </c>
      <c r="H610" s="28" t="s">
        <v>711</v>
      </c>
      <c r="I610" s="26">
        <v>-106026</v>
      </c>
      <c r="J610" s="26">
        <v>-8482</v>
      </c>
      <c r="K610" s="26">
        <v>-114508</v>
      </c>
      <c r="L610" s="22">
        <v>45894</v>
      </c>
    </row>
    <row r="611" spans="1:12" hidden="1" x14ac:dyDescent="0.25">
      <c r="A611" s="16" t="s">
        <v>13</v>
      </c>
      <c r="B611" s="29">
        <f t="shared" si="9"/>
        <v>7</v>
      </c>
      <c r="C611" s="30" t="s">
        <v>712</v>
      </c>
      <c r="D611" s="30" t="s">
        <v>700</v>
      </c>
      <c r="E611" s="44">
        <v>45869</v>
      </c>
      <c r="F611" s="28" t="s">
        <v>487</v>
      </c>
      <c r="G611" s="28" t="s">
        <v>489</v>
      </c>
      <c r="H611" s="28" t="s">
        <v>713</v>
      </c>
      <c r="I611" s="26">
        <v>-113113</v>
      </c>
      <c r="J611" s="26">
        <v>-9049</v>
      </c>
      <c r="K611" s="26">
        <v>-122162</v>
      </c>
      <c r="L611" s="22">
        <v>45894</v>
      </c>
    </row>
    <row r="612" spans="1:12" hidden="1" x14ac:dyDescent="0.25">
      <c r="A612" s="16" t="s">
        <v>13</v>
      </c>
      <c r="B612" s="29">
        <f t="shared" si="9"/>
        <v>7</v>
      </c>
      <c r="C612" s="30" t="s">
        <v>714</v>
      </c>
      <c r="D612" s="30" t="s">
        <v>700</v>
      </c>
      <c r="E612" s="44">
        <v>45869</v>
      </c>
      <c r="F612" s="28" t="s">
        <v>487</v>
      </c>
      <c r="G612" s="28" t="s">
        <v>489</v>
      </c>
      <c r="H612" s="28" t="s">
        <v>701</v>
      </c>
      <c r="I612" s="26">
        <v>-527525</v>
      </c>
      <c r="J612" s="26">
        <v>-42202</v>
      </c>
      <c r="K612" s="26">
        <v>-569727</v>
      </c>
      <c r="L612" s="22">
        <v>45894</v>
      </c>
    </row>
    <row r="613" spans="1:12" hidden="1" x14ac:dyDescent="0.25">
      <c r="A613" s="16" t="s">
        <v>13</v>
      </c>
      <c r="B613" s="29">
        <f t="shared" si="9"/>
        <v>7</v>
      </c>
      <c r="C613" s="30" t="s">
        <v>715</v>
      </c>
      <c r="D613" s="30" t="s">
        <v>700</v>
      </c>
      <c r="E613" s="44">
        <v>45869</v>
      </c>
      <c r="F613" s="28" t="s">
        <v>487</v>
      </c>
      <c r="G613" s="28" t="s">
        <v>489</v>
      </c>
      <c r="H613" s="28" t="s">
        <v>716</v>
      </c>
      <c r="I613" s="26">
        <v>-105630</v>
      </c>
      <c r="J613" s="26">
        <v>-8450</v>
      </c>
      <c r="K613" s="26">
        <v>-114080</v>
      </c>
      <c r="L613" s="22">
        <v>45894</v>
      </c>
    </row>
    <row r="614" spans="1:12" hidden="1" x14ac:dyDescent="0.25">
      <c r="A614" s="16" t="s">
        <v>13</v>
      </c>
      <c r="B614" s="29">
        <f t="shared" si="9"/>
        <v>7</v>
      </c>
      <c r="C614" s="30" t="s">
        <v>717</v>
      </c>
      <c r="D614" s="30" t="s">
        <v>700</v>
      </c>
      <c r="E614" s="44">
        <v>45869</v>
      </c>
      <c r="F614" s="28" t="s">
        <v>487</v>
      </c>
      <c r="G614" s="28" t="s">
        <v>489</v>
      </c>
      <c r="H614" s="28" t="s">
        <v>718</v>
      </c>
      <c r="I614" s="26">
        <v>-105505</v>
      </c>
      <c r="J614" s="26">
        <v>-8440</v>
      </c>
      <c r="K614" s="26">
        <v>-113945</v>
      </c>
      <c r="L614" s="22">
        <v>45894</v>
      </c>
    </row>
    <row r="615" spans="1:12" hidden="1" x14ac:dyDescent="0.25">
      <c r="A615" s="16" t="s">
        <v>13</v>
      </c>
      <c r="B615" s="29">
        <f t="shared" si="9"/>
        <v>7</v>
      </c>
      <c r="C615" s="30" t="s">
        <v>719</v>
      </c>
      <c r="D615" s="30" t="s">
        <v>700</v>
      </c>
      <c r="E615" s="44">
        <v>45869</v>
      </c>
      <c r="F615" s="28" t="s">
        <v>487</v>
      </c>
      <c r="G615" s="28" t="s">
        <v>489</v>
      </c>
      <c r="H615" s="28" t="s">
        <v>720</v>
      </c>
      <c r="I615" s="26">
        <v>-536696</v>
      </c>
      <c r="J615" s="26">
        <v>-42935</v>
      </c>
      <c r="K615" s="26">
        <v>-579631</v>
      </c>
      <c r="L615" s="22">
        <v>45894</v>
      </c>
    </row>
    <row r="616" spans="1:12" hidden="1" x14ac:dyDescent="0.25">
      <c r="A616" s="16" t="s">
        <v>13</v>
      </c>
      <c r="B616" s="29">
        <f t="shared" si="9"/>
        <v>7</v>
      </c>
      <c r="C616" s="30" t="s">
        <v>721</v>
      </c>
      <c r="D616" s="30" t="s">
        <v>700</v>
      </c>
      <c r="E616" s="44">
        <v>45869</v>
      </c>
      <c r="F616" s="28" t="s">
        <v>487</v>
      </c>
      <c r="G616" s="28" t="s">
        <v>489</v>
      </c>
      <c r="H616" s="28" t="s">
        <v>722</v>
      </c>
      <c r="I616" s="26">
        <v>-105505</v>
      </c>
      <c r="J616" s="26">
        <v>-8440</v>
      </c>
      <c r="K616" s="26">
        <v>-113945</v>
      </c>
      <c r="L616" s="22">
        <v>45894</v>
      </c>
    </row>
    <row r="617" spans="1:12" hidden="1" x14ac:dyDescent="0.25">
      <c r="A617" s="16" t="s">
        <v>13</v>
      </c>
      <c r="B617" s="29">
        <f t="shared" si="9"/>
        <v>7</v>
      </c>
      <c r="C617" s="30" t="s">
        <v>723</v>
      </c>
      <c r="D617" s="30" t="s">
        <v>700</v>
      </c>
      <c r="E617" s="44">
        <v>45869</v>
      </c>
      <c r="F617" s="28" t="s">
        <v>487</v>
      </c>
      <c r="G617" s="28" t="s">
        <v>489</v>
      </c>
      <c r="H617" s="28" t="s">
        <v>724</v>
      </c>
      <c r="I617" s="26">
        <v>-69759</v>
      </c>
      <c r="J617" s="26">
        <v>-5581</v>
      </c>
      <c r="K617" s="26">
        <v>-75340</v>
      </c>
      <c r="L617" s="22">
        <v>45894</v>
      </c>
    </row>
    <row r="618" spans="1:12" hidden="1" x14ac:dyDescent="0.25">
      <c r="A618" s="16" t="s">
        <v>13</v>
      </c>
      <c r="B618" s="29">
        <f t="shared" si="9"/>
        <v>7</v>
      </c>
      <c r="C618" s="30" t="s">
        <v>725</v>
      </c>
      <c r="D618" s="30" t="s">
        <v>700</v>
      </c>
      <c r="E618" s="44">
        <v>45869</v>
      </c>
      <c r="F618" s="28" t="s">
        <v>487</v>
      </c>
      <c r="G618" s="28" t="s">
        <v>489</v>
      </c>
      <c r="H618" s="28" t="s">
        <v>726</v>
      </c>
      <c r="I618" s="26">
        <v>-318078</v>
      </c>
      <c r="J618" s="26">
        <v>-25446</v>
      </c>
      <c r="K618" s="26">
        <v>-343524</v>
      </c>
      <c r="L618" s="22">
        <v>45894</v>
      </c>
    </row>
    <row r="619" spans="1:12" hidden="1" x14ac:dyDescent="0.25">
      <c r="A619" s="16" t="s">
        <v>13</v>
      </c>
      <c r="B619" s="29">
        <f t="shared" si="9"/>
        <v>7</v>
      </c>
      <c r="C619" s="30" t="s">
        <v>727</v>
      </c>
      <c r="D619" s="30" t="s">
        <v>700</v>
      </c>
      <c r="E619" s="44">
        <v>45869</v>
      </c>
      <c r="F619" s="28" t="s">
        <v>487</v>
      </c>
      <c r="G619" s="28" t="s">
        <v>489</v>
      </c>
      <c r="H619" s="28" t="s">
        <v>728</v>
      </c>
      <c r="I619" s="26">
        <v>-84404</v>
      </c>
      <c r="J619" s="26">
        <v>-6752</v>
      </c>
      <c r="K619" s="26">
        <v>-91156</v>
      </c>
      <c r="L619" s="22">
        <v>45894</v>
      </c>
    </row>
    <row r="620" spans="1:12" ht="25.5" hidden="1" x14ac:dyDescent="0.25">
      <c r="A620" s="16" t="s">
        <v>13</v>
      </c>
      <c r="B620" s="29">
        <f t="shared" si="9"/>
        <v>7</v>
      </c>
      <c r="C620" s="30" t="s">
        <v>729</v>
      </c>
      <c r="D620" s="30" t="s">
        <v>700</v>
      </c>
      <c r="E620" s="44">
        <v>45869</v>
      </c>
      <c r="F620" s="28" t="s">
        <v>487</v>
      </c>
      <c r="G620" s="28" t="s">
        <v>489</v>
      </c>
      <c r="H620" s="28" t="s">
        <v>730</v>
      </c>
      <c r="I620" s="26">
        <v>-156813</v>
      </c>
      <c r="J620" s="26">
        <v>-12545</v>
      </c>
      <c r="K620" s="26">
        <v>-169358</v>
      </c>
      <c r="L620" s="22">
        <v>45894</v>
      </c>
    </row>
    <row r="621" spans="1:12" hidden="1" x14ac:dyDescent="0.25">
      <c r="A621" s="16" t="s">
        <v>13</v>
      </c>
      <c r="B621" s="29">
        <f t="shared" si="9"/>
        <v>7</v>
      </c>
      <c r="C621" s="30" t="s">
        <v>731</v>
      </c>
      <c r="D621" s="30" t="s">
        <v>700</v>
      </c>
      <c r="E621" s="44">
        <v>45869</v>
      </c>
      <c r="F621" s="28" t="s">
        <v>487</v>
      </c>
      <c r="G621" s="28" t="s">
        <v>489</v>
      </c>
      <c r="H621" s="28" t="s">
        <v>732</v>
      </c>
      <c r="I621" s="26">
        <v>-485951</v>
      </c>
      <c r="J621" s="26">
        <v>-38876</v>
      </c>
      <c r="K621" s="26">
        <v>-524827</v>
      </c>
      <c r="L621" s="22">
        <v>45894</v>
      </c>
    </row>
    <row r="622" spans="1:12" ht="25.5" hidden="1" x14ac:dyDescent="0.25">
      <c r="A622" s="16" t="s">
        <v>13</v>
      </c>
      <c r="B622" s="29">
        <f t="shared" si="9"/>
        <v>7</v>
      </c>
      <c r="C622" s="30" t="s">
        <v>733</v>
      </c>
      <c r="D622" s="30" t="s">
        <v>700</v>
      </c>
      <c r="E622" s="44">
        <v>45869</v>
      </c>
      <c r="F622" s="28" t="s">
        <v>487</v>
      </c>
      <c r="G622" s="28" t="s">
        <v>489</v>
      </c>
      <c r="H622" s="28" t="s">
        <v>734</v>
      </c>
      <c r="I622" s="26">
        <v>-434072</v>
      </c>
      <c r="J622" s="26">
        <v>-34726</v>
      </c>
      <c r="K622" s="26">
        <v>-468798</v>
      </c>
      <c r="L622" s="22">
        <v>45894</v>
      </c>
    </row>
    <row r="623" spans="1:12" hidden="1" x14ac:dyDescent="0.25">
      <c r="A623" s="16" t="s">
        <v>13</v>
      </c>
      <c r="B623" s="29">
        <f t="shared" si="9"/>
        <v>7</v>
      </c>
      <c r="C623" s="30" t="s">
        <v>735</v>
      </c>
      <c r="D623" s="30" t="s">
        <v>700</v>
      </c>
      <c r="E623" s="44">
        <v>45869</v>
      </c>
      <c r="F623" s="28" t="s">
        <v>487</v>
      </c>
      <c r="G623" s="28" t="s">
        <v>489</v>
      </c>
      <c r="H623" s="28" t="s">
        <v>736</v>
      </c>
      <c r="I623" s="26">
        <v>-212052</v>
      </c>
      <c r="J623" s="26">
        <v>-16964</v>
      </c>
      <c r="K623" s="26">
        <v>-229016</v>
      </c>
      <c r="L623" s="22">
        <v>45894</v>
      </c>
    </row>
    <row r="624" spans="1:12" hidden="1" x14ac:dyDescent="0.25">
      <c r="A624" s="16" t="s">
        <v>13</v>
      </c>
      <c r="B624" s="29">
        <f t="shared" si="9"/>
        <v>7</v>
      </c>
      <c r="C624" s="30" t="s">
        <v>737</v>
      </c>
      <c r="D624" s="30" t="s">
        <v>700</v>
      </c>
      <c r="E624" s="44">
        <v>45869</v>
      </c>
      <c r="F624" s="28" t="s">
        <v>487</v>
      </c>
      <c r="G624" s="28" t="s">
        <v>489</v>
      </c>
      <c r="H624" s="28" t="s">
        <v>738</v>
      </c>
      <c r="I624" s="26">
        <v>-452452</v>
      </c>
      <c r="J624" s="26">
        <v>-36196</v>
      </c>
      <c r="K624" s="26">
        <v>-488648</v>
      </c>
      <c r="L624" s="22">
        <v>45894</v>
      </c>
    </row>
    <row r="625" spans="1:12" hidden="1" x14ac:dyDescent="0.25">
      <c r="A625" s="16" t="s">
        <v>13</v>
      </c>
      <c r="B625" s="29">
        <f t="shared" si="9"/>
        <v>7</v>
      </c>
      <c r="C625" s="30" t="s">
        <v>739</v>
      </c>
      <c r="D625" s="30" t="s">
        <v>700</v>
      </c>
      <c r="E625" s="44">
        <v>45869</v>
      </c>
      <c r="F625" s="28" t="s">
        <v>487</v>
      </c>
      <c r="G625" s="28" t="s">
        <v>489</v>
      </c>
      <c r="H625" s="28" t="s">
        <v>740</v>
      </c>
      <c r="I625" s="26">
        <v>-661679</v>
      </c>
      <c r="J625" s="26">
        <v>-52935</v>
      </c>
      <c r="K625" s="26">
        <v>-714614</v>
      </c>
      <c r="L625" s="22">
        <v>45894</v>
      </c>
    </row>
    <row r="626" spans="1:12" hidden="1" x14ac:dyDescent="0.25">
      <c r="A626" s="16" t="s">
        <v>13</v>
      </c>
      <c r="B626" s="29">
        <f t="shared" si="9"/>
        <v>7</v>
      </c>
      <c r="C626" s="30" t="s">
        <v>741</v>
      </c>
      <c r="D626" s="30" t="s">
        <v>700</v>
      </c>
      <c r="E626" s="44">
        <v>45869</v>
      </c>
      <c r="F626" s="28" t="s">
        <v>487</v>
      </c>
      <c r="G626" s="28" t="s">
        <v>489</v>
      </c>
      <c r="H626" s="28" t="s">
        <v>742</v>
      </c>
      <c r="I626" s="26">
        <v>-614043</v>
      </c>
      <c r="J626" s="26">
        <v>-49124</v>
      </c>
      <c r="K626" s="26">
        <v>-663167</v>
      </c>
      <c r="L626" s="22">
        <v>45894</v>
      </c>
    </row>
    <row r="627" spans="1:12" hidden="1" x14ac:dyDescent="0.25">
      <c r="A627" s="16" t="s">
        <v>13</v>
      </c>
      <c r="B627" s="29">
        <f t="shared" si="9"/>
        <v>7</v>
      </c>
      <c r="C627" s="30" t="s">
        <v>743</v>
      </c>
      <c r="D627" s="30" t="s">
        <v>700</v>
      </c>
      <c r="E627" s="44">
        <v>45869</v>
      </c>
      <c r="F627" s="28" t="s">
        <v>487</v>
      </c>
      <c r="G627" s="28" t="s">
        <v>489</v>
      </c>
      <c r="H627" s="28" t="s">
        <v>744</v>
      </c>
      <c r="I627" s="26">
        <v>-69759</v>
      </c>
      <c r="J627" s="26">
        <v>-5581</v>
      </c>
      <c r="K627" s="26">
        <v>-75340</v>
      </c>
      <c r="L627" s="22">
        <v>45894</v>
      </c>
    </row>
    <row r="628" spans="1:12" hidden="1" x14ac:dyDescent="0.25">
      <c r="A628" s="16" t="s">
        <v>13</v>
      </c>
      <c r="B628" s="29">
        <f t="shared" si="9"/>
        <v>7</v>
      </c>
      <c r="C628" s="30" t="s">
        <v>745</v>
      </c>
      <c r="D628" s="30" t="s">
        <v>700</v>
      </c>
      <c r="E628" s="44">
        <v>45869</v>
      </c>
      <c r="F628" s="28" t="s">
        <v>487</v>
      </c>
      <c r="G628" s="28" t="s">
        <v>489</v>
      </c>
      <c r="H628" s="28" t="s">
        <v>746</v>
      </c>
      <c r="I628" s="26">
        <v>-165321</v>
      </c>
      <c r="J628" s="26">
        <v>-13226</v>
      </c>
      <c r="K628" s="26">
        <v>-178547</v>
      </c>
      <c r="L628" s="22">
        <v>45894</v>
      </c>
    </row>
    <row r="629" spans="1:12" hidden="1" x14ac:dyDescent="0.25">
      <c r="A629" s="16" t="s">
        <v>13</v>
      </c>
      <c r="B629" s="29">
        <f t="shared" si="9"/>
        <v>7</v>
      </c>
      <c r="C629" s="30" t="s">
        <v>747</v>
      </c>
      <c r="D629" s="30" t="s">
        <v>700</v>
      </c>
      <c r="E629" s="44">
        <v>45869</v>
      </c>
      <c r="F629" s="28" t="s">
        <v>487</v>
      </c>
      <c r="G629" s="28" t="s">
        <v>489</v>
      </c>
      <c r="H629" s="28" t="s">
        <v>748</v>
      </c>
      <c r="I629" s="26">
        <v>-89679</v>
      </c>
      <c r="J629" s="26">
        <v>-7174</v>
      </c>
      <c r="K629" s="26">
        <v>-96853</v>
      </c>
      <c r="L629" s="22">
        <v>45894</v>
      </c>
    </row>
    <row r="630" spans="1:12" hidden="1" x14ac:dyDescent="0.25">
      <c r="A630" s="16" t="s">
        <v>13</v>
      </c>
      <c r="B630" s="29">
        <f t="shared" si="9"/>
        <v>7</v>
      </c>
      <c r="C630" s="30" t="s">
        <v>749</v>
      </c>
      <c r="D630" s="30" t="s">
        <v>700</v>
      </c>
      <c r="E630" s="44">
        <v>45869</v>
      </c>
      <c r="F630" s="28" t="s">
        <v>487</v>
      </c>
      <c r="G630" s="28" t="s">
        <v>489</v>
      </c>
      <c r="H630" s="28" t="s">
        <v>718</v>
      </c>
      <c r="I630" s="26">
        <v>-106026</v>
      </c>
      <c r="J630" s="26">
        <v>-8482</v>
      </c>
      <c r="K630" s="26">
        <v>-114508</v>
      </c>
      <c r="L630" s="22">
        <v>45894</v>
      </c>
    </row>
    <row r="631" spans="1:12" hidden="1" x14ac:dyDescent="0.25">
      <c r="A631" s="16" t="s">
        <v>13</v>
      </c>
      <c r="B631" s="29">
        <f t="shared" si="9"/>
        <v>7</v>
      </c>
      <c r="C631" s="30" t="s">
        <v>750</v>
      </c>
      <c r="D631" s="30" t="s">
        <v>700</v>
      </c>
      <c r="E631" s="44">
        <v>45869</v>
      </c>
      <c r="F631" s="28" t="s">
        <v>487</v>
      </c>
      <c r="G631" s="28" t="s">
        <v>489</v>
      </c>
      <c r="H631" s="28" t="s">
        <v>709</v>
      </c>
      <c r="I631" s="26">
        <v>-89679</v>
      </c>
      <c r="J631" s="26">
        <v>-7174</v>
      </c>
      <c r="K631" s="26">
        <v>-96853</v>
      </c>
      <c r="L631" s="22">
        <v>45894</v>
      </c>
    </row>
    <row r="632" spans="1:12" hidden="1" x14ac:dyDescent="0.25">
      <c r="A632" s="16" t="s">
        <v>13</v>
      </c>
      <c r="B632" s="29">
        <f t="shared" si="9"/>
        <v>7</v>
      </c>
      <c r="C632" s="30" t="s">
        <v>751</v>
      </c>
      <c r="D632" s="30" t="s">
        <v>700</v>
      </c>
      <c r="E632" s="44">
        <v>45869</v>
      </c>
      <c r="F632" s="28" t="s">
        <v>487</v>
      </c>
      <c r="G632" s="28" t="s">
        <v>489</v>
      </c>
      <c r="H632" s="28" t="s">
        <v>752</v>
      </c>
      <c r="I632" s="26">
        <v>-465264</v>
      </c>
      <c r="J632" s="26">
        <v>-37221</v>
      </c>
      <c r="K632" s="26">
        <v>-502485</v>
      </c>
      <c r="L632" s="22">
        <v>45894</v>
      </c>
    </row>
    <row r="633" spans="1:12" hidden="1" x14ac:dyDescent="0.25">
      <c r="A633" s="16" t="s">
        <v>13</v>
      </c>
      <c r="B633" s="29">
        <f t="shared" si="9"/>
        <v>7</v>
      </c>
      <c r="C633" s="30" t="s">
        <v>753</v>
      </c>
      <c r="D633" s="30" t="s">
        <v>700</v>
      </c>
      <c r="E633" s="44">
        <v>45869</v>
      </c>
      <c r="F633" s="28" t="s">
        <v>487</v>
      </c>
      <c r="G633" s="28" t="s">
        <v>489</v>
      </c>
      <c r="H633" s="28" t="s">
        <v>752</v>
      </c>
      <c r="I633" s="26">
        <v>-355071</v>
      </c>
      <c r="J633" s="26">
        <v>-28406</v>
      </c>
      <c r="K633" s="26">
        <v>-383477</v>
      </c>
      <c r="L633" s="22">
        <v>45894</v>
      </c>
    </row>
    <row r="634" spans="1:12" hidden="1" x14ac:dyDescent="0.25">
      <c r="A634" s="16" t="s">
        <v>13</v>
      </c>
      <c r="B634" s="29">
        <f t="shared" si="9"/>
        <v>7</v>
      </c>
      <c r="C634" s="30" t="s">
        <v>754</v>
      </c>
      <c r="D634" s="30" t="s">
        <v>700</v>
      </c>
      <c r="E634" s="44">
        <v>45869</v>
      </c>
      <c r="F634" s="28" t="s">
        <v>487</v>
      </c>
      <c r="G634" s="28" t="s">
        <v>489</v>
      </c>
      <c r="H634" s="28" t="s">
        <v>713</v>
      </c>
      <c r="I634" s="26">
        <v>-158841</v>
      </c>
      <c r="J634" s="26">
        <v>-12707</v>
      </c>
      <c r="K634" s="26">
        <v>-171548</v>
      </c>
      <c r="L634" s="22">
        <v>45894</v>
      </c>
    </row>
    <row r="635" spans="1:12" hidden="1" x14ac:dyDescent="0.25">
      <c r="A635" s="16" t="s">
        <v>13</v>
      </c>
      <c r="B635" s="29">
        <f t="shared" si="9"/>
        <v>7</v>
      </c>
      <c r="C635" s="30" t="s">
        <v>755</v>
      </c>
      <c r="D635" s="30" t="s">
        <v>700</v>
      </c>
      <c r="E635" s="44">
        <v>45869</v>
      </c>
      <c r="F635" s="28" t="s">
        <v>487</v>
      </c>
      <c r="G635" s="28" t="s">
        <v>489</v>
      </c>
      <c r="H635" s="28" t="s">
        <v>756</v>
      </c>
      <c r="I635" s="26">
        <v>-423062</v>
      </c>
      <c r="J635" s="26">
        <v>-33845</v>
      </c>
      <c r="K635" s="26">
        <v>-456907</v>
      </c>
      <c r="L635" s="22">
        <v>45894</v>
      </c>
    </row>
    <row r="636" spans="1:12" hidden="1" x14ac:dyDescent="0.25">
      <c r="A636" s="16" t="s">
        <v>13</v>
      </c>
      <c r="B636" s="29">
        <f t="shared" si="9"/>
        <v>7</v>
      </c>
      <c r="C636" s="30" t="s">
        <v>757</v>
      </c>
      <c r="D636" s="30" t="s">
        <v>700</v>
      </c>
      <c r="E636" s="44">
        <v>45869</v>
      </c>
      <c r="F636" s="28" t="s">
        <v>487</v>
      </c>
      <c r="G636" s="28" t="s">
        <v>489</v>
      </c>
      <c r="H636" s="28" t="s">
        <v>746</v>
      </c>
      <c r="I636" s="26">
        <v>-106026</v>
      </c>
      <c r="J636" s="26">
        <v>-8482</v>
      </c>
      <c r="K636" s="26">
        <v>-114508</v>
      </c>
      <c r="L636" s="22">
        <v>45894</v>
      </c>
    </row>
    <row r="637" spans="1:12" hidden="1" x14ac:dyDescent="0.25">
      <c r="A637" s="16" t="s">
        <v>13</v>
      </c>
      <c r="B637" s="29">
        <f t="shared" si="9"/>
        <v>7</v>
      </c>
      <c r="C637" s="30" t="s">
        <v>758</v>
      </c>
      <c r="D637" s="30" t="s">
        <v>700</v>
      </c>
      <c r="E637" s="44">
        <v>45869</v>
      </c>
      <c r="F637" s="28" t="s">
        <v>487</v>
      </c>
      <c r="G637" s="28" t="s">
        <v>489</v>
      </c>
      <c r="H637" s="28" t="s">
        <v>726</v>
      </c>
      <c r="I637" s="26">
        <v>-219139</v>
      </c>
      <c r="J637" s="26">
        <v>-17531</v>
      </c>
      <c r="K637" s="26">
        <v>-236670</v>
      </c>
      <c r="L637" s="22">
        <v>45894</v>
      </c>
    </row>
    <row r="638" spans="1:12" hidden="1" x14ac:dyDescent="0.25">
      <c r="A638" s="16" t="s">
        <v>13</v>
      </c>
      <c r="B638" s="29">
        <f t="shared" si="9"/>
        <v>7</v>
      </c>
      <c r="C638" s="30" t="s">
        <v>759</v>
      </c>
      <c r="D638" s="30" t="s">
        <v>700</v>
      </c>
      <c r="E638" s="44">
        <v>45869</v>
      </c>
      <c r="F638" s="28" t="s">
        <v>487</v>
      </c>
      <c r="G638" s="28" t="s">
        <v>489</v>
      </c>
      <c r="H638" s="28" t="s">
        <v>760</v>
      </c>
      <c r="I638" s="26">
        <v>-105505</v>
      </c>
      <c r="J638" s="26">
        <v>-8440</v>
      </c>
      <c r="K638" s="26">
        <v>-113945</v>
      </c>
      <c r="L638" s="22">
        <v>45894</v>
      </c>
    </row>
    <row r="639" spans="1:12" hidden="1" x14ac:dyDescent="0.25">
      <c r="A639" s="16" t="s">
        <v>13</v>
      </c>
      <c r="B639" s="29">
        <f t="shared" si="9"/>
        <v>7</v>
      </c>
      <c r="C639" s="30" t="s">
        <v>761</v>
      </c>
      <c r="D639" s="30" t="s">
        <v>700</v>
      </c>
      <c r="E639" s="44">
        <v>45869</v>
      </c>
      <c r="F639" s="28" t="s">
        <v>487</v>
      </c>
      <c r="G639" s="28" t="s">
        <v>489</v>
      </c>
      <c r="H639" s="28" t="s">
        <v>762</v>
      </c>
      <c r="I639" s="26">
        <v>-372838</v>
      </c>
      <c r="J639" s="26">
        <v>-29827</v>
      </c>
      <c r="K639" s="26">
        <v>-402665</v>
      </c>
      <c r="L639" s="22">
        <v>45894</v>
      </c>
    </row>
    <row r="640" spans="1:12" hidden="1" x14ac:dyDescent="0.25">
      <c r="A640" s="16" t="s">
        <v>13</v>
      </c>
      <c r="B640" s="29">
        <f t="shared" si="9"/>
        <v>7</v>
      </c>
      <c r="C640" s="30" t="s">
        <v>763</v>
      </c>
      <c r="D640" s="30" t="s">
        <v>700</v>
      </c>
      <c r="E640" s="44">
        <v>45869</v>
      </c>
      <c r="F640" s="28" t="s">
        <v>487</v>
      </c>
      <c r="G640" s="28" t="s">
        <v>489</v>
      </c>
      <c r="H640" s="28" t="s">
        <v>764</v>
      </c>
      <c r="I640" s="26">
        <v>-349600</v>
      </c>
      <c r="J640" s="26">
        <v>-27968</v>
      </c>
      <c r="K640" s="26">
        <v>-377568</v>
      </c>
      <c r="L640" s="22">
        <v>45894</v>
      </c>
    </row>
    <row r="641" spans="1:12" hidden="1" x14ac:dyDescent="0.25">
      <c r="A641" s="16" t="s">
        <v>13</v>
      </c>
      <c r="B641" s="29">
        <f t="shared" si="9"/>
        <v>7</v>
      </c>
      <c r="C641" s="30" t="s">
        <v>765</v>
      </c>
      <c r="D641" s="30" t="s">
        <v>700</v>
      </c>
      <c r="E641" s="44">
        <v>45869</v>
      </c>
      <c r="F641" s="28" t="s">
        <v>487</v>
      </c>
      <c r="G641" s="28" t="s">
        <v>489</v>
      </c>
      <c r="H641" s="28" t="s">
        <v>756</v>
      </c>
      <c r="I641" s="26">
        <v>-175785</v>
      </c>
      <c r="J641" s="26">
        <v>-14063</v>
      </c>
      <c r="K641" s="26">
        <v>-189848</v>
      </c>
      <c r="L641" s="22">
        <v>45894</v>
      </c>
    </row>
    <row r="642" spans="1:12" hidden="1" x14ac:dyDescent="0.25">
      <c r="A642" s="16" t="s">
        <v>13</v>
      </c>
      <c r="B642" s="29">
        <f t="shared" si="9"/>
        <v>7</v>
      </c>
      <c r="C642" s="30" t="s">
        <v>766</v>
      </c>
      <c r="D642" s="30" t="s">
        <v>700</v>
      </c>
      <c r="E642" s="44">
        <v>45869</v>
      </c>
      <c r="F642" s="28" t="s">
        <v>487</v>
      </c>
      <c r="G642" s="28" t="s">
        <v>489</v>
      </c>
      <c r="H642" s="28" t="s">
        <v>767</v>
      </c>
      <c r="I642" s="26">
        <v>-219139</v>
      </c>
      <c r="J642" s="26">
        <v>-17531</v>
      </c>
      <c r="K642" s="26">
        <v>-236670</v>
      </c>
      <c r="L642" s="22">
        <v>45894</v>
      </c>
    </row>
    <row r="643" spans="1:12" hidden="1" x14ac:dyDescent="0.25">
      <c r="A643" s="16" t="s">
        <v>13</v>
      </c>
      <c r="B643" s="29">
        <f t="shared" si="9"/>
        <v>7</v>
      </c>
      <c r="C643" s="30" t="s">
        <v>768</v>
      </c>
      <c r="D643" s="30" t="s">
        <v>700</v>
      </c>
      <c r="E643" s="44">
        <v>45869</v>
      </c>
      <c r="F643" s="28" t="s">
        <v>487</v>
      </c>
      <c r="G643" s="28" t="s">
        <v>489</v>
      </c>
      <c r="H643" s="28" t="s">
        <v>769</v>
      </c>
      <c r="I643" s="26">
        <v>-139518</v>
      </c>
      <c r="J643" s="26">
        <v>-11161</v>
      </c>
      <c r="K643" s="26">
        <v>-150679</v>
      </c>
      <c r="L643" s="22">
        <v>45894</v>
      </c>
    </row>
    <row r="644" spans="1:12" hidden="1" x14ac:dyDescent="0.25">
      <c r="A644" s="16" t="s">
        <v>13</v>
      </c>
      <c r="B644" s="29">
        <f t="shared" ref="B644:B665" si="10">MONTH(E644)</f>
        <v>7</v>
      </c>
      <c r="C644" s="30" t="s">
        <v>770</v>
      </c>
      <c r="D644" s="30" t="s">
        <v>700</v>
      </c>
      <c r="E644" s="44">
        <v>45869</v>
      </c>
      <c r="F644" s="28" t="s">
        <v>487</v>
      </c>
      <c r="G644" s="28" t="s">
        <v>489</v>
      </c>
      <c r="H644" s="28" t="s">
        <v>767</v>
      </c>
      <c r="I644" s="26">
        <v>-437757</v>
      </c>
      <c r="J644" s="26">
        <v>-35020</v>
      </c>
      <c r="K644" s="26">
        <v>-472777</v>
      </c>
      <c r="L644" s="22">
        <v>45894</v>
      </c>
    </row>
    <row r="645" spans="1:12" hidden="1" x14ac:dyDescent="0.25">
      <c r="A645" s="16" t="s">
        <v>13</v>
      </c>
      <c r="B645" s="29">
        <f t="shared" si="10"/>
        <v>7</v>
      </c>
      <c r="C645" s="30" t="s">
        <v>771</v>
      </c>
      <c r="D645" s="30" t="s">
        <v>700</v>
      </c>
      <c r="E645" s="44">
        <v>45869</v>
      </c>
      <c r="F645" s="28" t="s">
        <v>487</v>
      </c>
      <c r="G645" s="28" t="s">
        <v>489</v>
      </c>
      <c r="H645" s="28" t="s">
        <v>772</v>
      </c>
      <c r="I645" s="26">
        <v>-332252</v>
      </c>
      <c r="J645" s="26">
        <v>-26580</v>
      </c>
      <c r="K645" s="26">
        <v>-358832</v>
      </c>
      <c r="L645" s="22">
        <v>45894</v>
      </c>
    </row>
    <row r="646" spans="1:12" hidden="1" x14ac:dyDescent="0.25">
      <c r="A646" s="16" t="s">
        <v>13</v>
      </c>
      <c r="B646" s="29">
        <f t="shared" si="10"/>
        <v>7</v>
      </c>
      <c r="C646" s="30" t="s">
        <v>773</v>
      </c>
      <c r="D646" s="30" t="s">
        <v>700</v>
      </c>
      <c r="E646" s="44">
        <v>45869</v>
      </c>
      <c r="F646" s="28" t="s">
        <v>487</v>
      </c>
      <c r="G646" s="28" t="s">
        <v>489</v>
      </c>
      <c r="H646" s="28" t="s">
        <v>774</v>
      </c>
      <c r="I646" s="26">
        <v>-106026</v>
      </c>
      <c r="J646" s="26">
        <v>-8482</v>
      </c>
      <c r="K646" s="26">
        <v>-114508</v>
      </c>
      <c r="L646" s="22">
        <v>45894</v>
      </c>
    </row>
    <row r="647" spans="1:12" hidden="1" x14ac:dyDescent="0.25">
      <c r="A647" s="16" t="s">
        <v>13</v>
      </c>
      <c r="B647" s="29">
        <f t="shared" si="10"/>
        <v>7</v>
      </c>
      <c r="C647" s="30" t="s">
        <v>775</v>
      </c>
      <c r="D647" s="30" t="s">
        <v>700</v>
      </c>
      <c r="E647" s="44">
        <v>45869</v>
      </c>
      <c r="F647" s="28" t="s">
        <v>487</v>
      </c>
      <c r="G647" s="28" t="s">
        <v>489</v>
      </c>
      <c r="H647" s="28" t="s">
        <v>776</v>
      </c>
      <c r="I647" s="26">
        <v>-113113</v>
      </c>
      <c r="J647" s="26">
        <v>-9049</v>
      </c>
      <c r="K647" s="26">
        <v>-122162</v>
      </c>
      <c r="L647" s="22">
        <v>45894</v>
      </c>
    </row>
    <row r="648" spans="1:12" hidden="1" x14ac:dyDescent="0.25">
      <c r="A648" s="16" t="s">
        <v>13</v>
      </c>
      <c r="B648" s="29">
        <f t="shared" si="10"/>
        <v>7</v>
      </c>
      <c r="C648" s="30" t="s">
        <v>777</v>
      </c>
      <c r="D648" s="30" t="s">
        <v>700</v>
      </c>
      <c r="E648" s="44">
        <v>45869</v>
      </c>
      <c r="F648" s="28" t="s">
        <v>487</v>
      </c>
      <c r="G648" s="28" t="s">
        <v>489</v>
      </c>
      <c r="H648" s="28" t="s">
        <v>778</v>
      </c>
      <c r="I648" s="26">
        <v>-279036</v>
      </c>
      <c r="J648" s="26">
        <v>-22323</v>
      </c>
      <c r="K648" s="26">
        <v>-301359</v>
      </c>
      <c r="L648" s="22">
        <v>45894</v>
      </c>
    </row>
    <row r="649" spans="1:12" hidden="1" x14ac:dyDescent="0.25">
      <c r="A649" s="16" t="s">
        <v>13</v>
      </c>
      <c r="B649" s="29">
        <f t="shared" si="10"/>
        <v>7</v>
      </c>
      <c r="C649" s="30" t="s">
        <v>779</v>
      </c>
      <c r="D649" s="30" t="s">
        <v>700</v>
      </c>
      <c r="E649" s="44">
        <v>45869</v>
      </c>
      <c r="F649" s="28" t="s">
        <v>487</v>
      </c>
      <c r="G649" s="28" t="s">
        <v>489</v>
      </c>
      <c r="H649" s="28" t="s">
        <v>780</v>
      </c>
      <c r="I649" s="26">
        <v>-325165</v>
      </c>
      <c r="J649" s="26">
        <v>-26013</v>
      </c>
      <c r="K649" s="26">
        <v>-351178</v>
      </c>
      <c r="L649" s="22">
        <v>45894</v>
      </c>
    </row>
    <row r="650" spans="1:12" hidden="1" x14ac:dyDescent="0.25">
      <c r="A650" s="16" t="s">
        <v>13</v>
      </c>
      <c r="B650" s="29">
        <f t="shared" si="10"/>
        <v>7</v>
      </c>
      <c r="C650" s="30" t="s">
        <v>781</v>
      </c>
      <c r="D650" s="30" t="s">
        <v>700</v>
      </c>
      <c r="E650" s="44">
        <v>45869</v>
      </c>
      <c r="F650" s="28" t="s">
        <v>487</v>
      </c>
      <c r="G650" s="28" t="s">
        <v>489</v>
      </c>
      <c r="H650" s="28" t="s">
        <v>711</v>
      </c>
      <c r="I650" s="26">
        <v>-543783</v>
      </c>
      <c r="J650" s="26">
        <v>-43502</v>
      </c>
      <c r="K650" s="26">
        <v>-587285</v>
      </c>
      <c r="L650" s="22">
        <v>45894</v>
      </c>
    </row>
    <row r="651" spans="1:12" hidden="1" x14ac:dyDescent="0.25">
      <c r="A651" s="16" t="s">
        <v>13</v>
      </c>
      <c r="B651" s="29">
        <f t="shared" si="10"/>
        <v>7</v>
      </c>
      <c r="C651" s="30" t="s">
        <v>782</v>
      </c>
      <c r="D651" s="30" t="s">
        <v>700</v>
      </c>
      <c r="E651" s="44">
        <v>45869</v>
      </c>
      <c r="F651" s="28" t="s">
        <v>487</v>
      </c>
      <c r="G651" s="28" t="s">
        <v>489</v>
      </c>
      <c r="H651" s="28" t="s">
        <v>783</v>
      </c>
      <c r="I651" s="26">
        <v>-105505</v>
      </c>
      <c r="J651" s="26">
        <v>-8440</v>
      </c>
      <c r="K651" s="26">
        <v>-113945</v>
      </c>
      <c r="L651" s="22">
        <v>45894</v>
      </c>
    </row>
    <row r="652" spans="1:12" hidden="1" x14ac:dyDescent="0.25">
      <c r="A652" s="16" t="s">
        <v>13</v>
      </c>
      <c r="B652" s="29">
        <f t="shared" si="10"/>
        <v>7</v>
      </c>
      <c r="C652" s="30" t="s">
        <v>784</v>
      </c>
      <c r="D652" s="30" t="s">
        <v>700</v>
      </c>
      <c r="E652" s="44">
        <v>45869</v>
      </c>
      <c r="F652" s="28" t="s">
        <v>487</v>
      </c>
      <c r="G652" s="28" t="s">
        <v>489</v>
      </c>
      <c r="H652" s="28" t="s">
        <v>785</v>
      </c>
      <c r="I652" s="26">
        <v>-295985</v>
      </c>
      <c r="J652" s="26">
        <v>-23679</v>
      </c>
      <c r="K652" s="26">
        <v>-319664</v>
      </c>
      <c r="L652" s="22">
        <v>45894</v>
      </c>
    </row>
    <row r="653" spans="1:12" hidden="1" x14ac:dyDescent="0.25">
      <c r="A653" s="16" t="s">
        <v>13</v>
      </c>
      <c r="B653" s="29">
        <f t="shared" si="10"/>
        <v>7</v>
      </c>
      <c r="C653" s="30" t="s">
        <v>786</v>
      </c>
      <c r="D653" s="30" t="s">
        <v>700</v>
      </c>
      <c r="E653" s="44">
        <v>45869</v>
      </c>
      <c r="F653" s="28" t="s">
        <v>487</v>
      </c>
      <c r="G653" s="28" t="s">
        <v>489</v>
      </c>
      <c r="H653" s="28" t="s">
        <v>718</v>
      </c>
      <c r="I653" s="26">
        <v>-105505</v>
      </c>
      <c r="J653" s="26">
        <v>-8440</v>
      </c>
      <c r="K653" s="26">
        <v>-113945</v>
      </c>
      <c r="L653" s="22">
        <v>45894</v>
      </c>
    </row>
    <row r="654" spans="1:12" hidden="1" x14ac:dyDescent="0.25">
      <c r="A654" s="16" t="s">
        <v>13</v>
      </c>
      <c r="B654" s="29">
        <f t="shared" si="10"/>
        <v>7</v>
      </c>
      <c r="C654" s="30" t="s">
        <v>787</v>
      </c>
      <c r="D654" s="30" t="s">
        <v>700</v>
      </c>
      <c r="E654" s="44">
        <v>45869</v>
      </c>
      <c r="F654" s="28" t="s">
        <v>487</v>
      </c>
      <c r="G654" s="28" t="s">
        <v>489</v>
      </c>
      <c r="H654" s="28" t="s">
        <v>742</v>
      </c>
      <c r="I654" s="26">
        <v>-113113</v>
      </c>
      <c r="J654" s="26">
        <v>-9049</v>
      </c>
      <c r="K654" s="26">
        <v>-122162</v>
      </c>
      <c r="L654" s="22">
        <v>45894</v>
      </c>
    </row>
    <row r="655" spans="1:12" ht="25.5" hidden="1" x14ac:dyDescent="0.25">
      <c r="A655" s="16" t="s">
        <v>13</v>
      </c>
      <c r="B655" s="29">
        <f t="shared" si="10"/>
        <v>7</v>
      </c>
      <c r="C655" s="30" t="s">
        <v>788</v>
      </c>
      <c r="D655" s="30" t="s">
        <v>700</v>
      </c>
      <c r="E655" s="44">
        <v>45869</v>
      </c>
      <c r="F655" s="28" t="s">
        <v>487</v>
      </c>
      <c r="G655" s="28" t="s">
        <v>489</v>
      </c>
      <c r="H655" s="28" t="s">
        <v>730</v>
      </c>
      <c r="I655" s="26">
        <v>-143019</v>
      </c>
      <c r="J655" s="26">
        <v>-11442</v>
      </c>
      <c r="K655" s="26">
        <v>-154461</v>
      </c>
      <c r="L655" s="22">
        <v>45894</v>
      </c>
    </row>
    <row r="656" spans="1:12" hidden="1" x14ac:dyDescent="0.25">
      <c r="A656" s="16" t="s">
        <v>562</v>
      </c>
      <c r="B656" s="29">
        <f t="shared" si="10"/>
        <v>7</v>
      </c>
      <c r="C656" s="30" t="s">
        <v>789</v>
      </c>
      <c r="D656" s="30" t="s">
        <v>700</v>
      </c>
      <c r="E656" s="44">
        <v>45869</v>
      </c>
      <c r="F656" s="28" t="s">
        <v>487</v>
      </c>
      <c r="G656" s="28" t="s">
        <v>489</v>
      </c>
      <c r="H656" s="28" t="s">
        <v>790</v>
      </c>
      <c r="I656" s="26">
        <v>-5291636</v>
      </c>
      <c r="J656" s="26">
        <v>-423332</v>
      </c>
      <c r="K656" s="64">
        <v>-5714968</v>
      </c>
      <c r="L656" s="22">
        <v>45894</v>
      </c>
    </row>
    <row r="657" spans="1:12" hidden="1" x14ac:dyDescent="0.25">
      <c r="A657" s="16" t="s">
        <v>562</v>
      </c>
      <c r="B657" s="29">
        <f t="shared" si="10"/>
        <v>7</v>
      </c>
      <c r="C657" s="30"/>
      <c r="D657" s="30"/>
      <c r="E657" s="44">
        <v>45869</v>
      </c>
      <c r="F657" s="28"/>
      <c r="G657" s="28"/>
      <c r="H657" s="28" t="s">
        <v>791</v>
      </c>
      <c r="I657" s="26"/>
      <c r="J657" s="26"/>
      <c r="K657" s="64">
        <v>-4913662</v>
      </c>
      <c r="L657" s="22">
        <v>45894</v>
      </c>
    </row>
    <row r="658" spans="1:12" hidden="1" x14ac:dyDescent="0.25">
      <c r="A658" s="16" t="s">
        <v>562</v>
      </c>
      <c r="B658" s="29">
        <f t="shared" si="10"/>
        <v>7</v>
      </c>
      <c r="C658" s="30"/>
      <c r="D658" s="30"/>
      <c r="E658" s="44">
        <v>45869</v>
      </c>
      <c r="F658" s="28"/>
      <c r="G658" s="28"/>
      <c r="H658" s="28" t="s">
        <v>792</v>
      </c>
      <c r="I658" s="26"/>
      <c r="J658" s="26"/>
      <c r="K658" s="64">
        <v>-2267843</v>
      </c>
      <c r="L658" s="22">
        <v>45894</v>
      </c>
    </row>
    <row r="659" spans="1:12" hidden="1" x14ac:dyDescent="0.25">
      <c r="A659" s="16" t="s">
        <v>562</v>
      </c>
      <c r="B659" s="29">
        <f t="shared" si="10"/>
        <v>8</v>
      </c>
      <c r="C659" s="90"/>
      <c r="D659" s="30" t="s">
        <v>1077</v>
      </c>
      <c r="E659" s="91">
        <v>45900</v>
      </c>
      <c r="F659" s="28" t="s">
        <v>487</v>
      </c>
      <c r="G659" s="28" t="s">
        <v>489</v>
      </c>
      <c r="H659" s="28" t="s">
        <v>1074</v>
      </c>
      <c r="I659" s="93">
        <v>-4582471</v>
      </c>
      <c r="J659" s="26">
        <f>I659*8%</f>
        <v>-366597.68</v>
      </c>
      <c r="K659" s="93">
        <f>I659+J659</f>
        <v>-4949068.68</v>
      </c>
      <c r="L659" s="22"/>
    </row>
    <row r="660" spans="1:12" ht="15.75" hidden="1" x14ac:dyDescent="0.25">
      <c r="A660" s="16" t="s">
        <v>562</v>
      </c>
      <c r="B660" s="29">
        <f t="shared" si="10"/>
        <v>8</v>
      </c>
      <c r="C660" s="90"/>
      <c r="D660" s="30"/>
      <c r="E660" s="91">
        <v>45900</v>
      </c>
      <c r="F660" s="28" t="s">
        <v>487</v>
      </c>
      <c r="G660" s="28" t="s">
        <v>489</v>
      </c>
      <c r="H660" s="28" t="s">
        <v>1075</v>
      </c>
      <c r="I660" s="53"/>
      <c r="J660" s="26">
        <f>I660*8%</f>
        <v>0</v>
      </c>
      <c r="K660" s="93">
        <v>-4255151.0599999996</v>
      </c>
      <c r="L660" s="22"/>
    </row>
    <row r="661" spans="1:12" hidden="1" x14ac:dyDescent="0.25">
      <c r="A661" s="16" t="s">
        <v>562</v>
      </c>
      <c r="B661" s="29">
        <f t="shared" si="10"/>
        <v>8</v>
      </c>
      <c r="C661" s="90"/>
      <c r="D661" s="30"/>
      <c r="E661" s="91">
        <v>45900</v>
      </c>
      <c r="F661" s="28" t="s">
        <v>487</v>
      </c>
      <c r="G661" s="28" t="s">
        <v>489</v>
      </c>
      <c r="H661" s="28" t="s">
        <v>1076</v>
      </c>
      <c r="I661" s="93"/>
      <c r="J661" s="26">
        <f>I661*8%</f>
        <v>0</v>
      </c>
      <c r="K661" s="93">
        <v>-1963915.88</v>
      </c>
      <c r="L661" s="22"/>
    </row>
    <row r="662" spans="1:12" hidden="1" x14ac:dyDescent="0.25">
      <c r="A662" s="16" t="s">
        <v>562</v>
      </c>
      <c r="B662" s="29">
        <v>9</v>
      </c>
      <c r="C662" s="90"/>
      <c r="D662" s="30" t="s">
        <v>1077</v>
      </c>
      <c r="E662" s="91" t="s">
        <v>1078</v>
      </c>
      <c r="F662" s="28" t="s">
        <v>487</v>
      </c>
      <c r="G662" s="28" t="s">
        <v>489</v>
      </c>
      <c r="H662" s="28" t="s">
        <v>1079</v>
      </c>
      <c r="I662" s="93"/>
      <c r="J662" s="93"/>
      <c r="K662" s="93">
        <v>-5542655.46</v>
      </c>
      <c r="L662" s="22"/>
    </row>
    <row r="663" spans="1:12" hidden="1" x14ac:dyDescent="0.25">
      <c r="A663" s="16" t="s">
        <v>562</v>
      </c>
      <c r="B663" s="29">
        <v>9</v>
      </c>
      <c r="C663" s="90"/>
      <c r="D663" s="30"/>
      <c r="E663" s="91" t="s">
        <v>1078</v>
      </c>
      <c r="F663" s="92"/>
      <c r="G663" s="92"/>
      <c r="H663" s="28" t="s">
        <v>1075</v>
      </c>
      <c r="I663" s="93"/>
      <c r="J663" s="93"/>
      <c r="K663" s="93">
        <v>-4765510.6500000004</v>
      </c>
      <c r="L663" s="22"/>
    </row>
    <row r="664" spans="1:12" hidden="1" x14ac:dyDescent="0.25">
      <c r="A664" s="16" t="s">
        <v>562</v>
      </c>
      <c r="B664" s="29">
        <v>9</v>
      </c>
      <c r="C664" s="90"/>
      <c r="D664" s="30"/>
      <c r="E664" s="91" t="s">
        <v>1078</v>
      </c>
      <c r="F664" s="92"/>
      <c r="G664" s="92"/>
      <c r="H664" s="28" t="s">
        <v>1076</v>
      </c>
      <c r="I664" s="93"/>
      <c r="J664" s="93"/>
      <c r="K664" s="93">
        <v>-2199466.4500000002</v>
      </c>
      <c r="L664" s="22"/>
    </row>
    <row r="665" spans="1:12" hidden="1" x14ac:dyDescent="0.25">
      <c r="A665" s="16" t="s">
        <v>12</v>
      </c>
      <c r="B665" s="29">
        <f t="shared" si="10"/>
        <v>8</v>
      </c>
      <c r="C665" s="66" t="s">
        <v>809</v>
      </c>
      <c r="D665" s="30" t="s">
        <v>24</v>
      </c>
      <c r="E665" s="65">
        <v>45870</v>
      </c>
      <c r="F665" s="66" t="s">
        <v>487</v>
      </c>
      <c r="G665" s="66" t="s">
        <v>489</v>
      </c>
      <c r="H665" s="66" t="s">
        <v>503</v>
      </c>
      <c r="I665" s="67">
        <v>1812275</v>
      </c>
      <c r="J665" s="67">
        <v>144982</v>
      </c>
      <c r="K665" s="67">
        <v>1957257</v>
      </c>
      <c r="L665" s="22">
        <v>45925</v>
      </c>
    </row>
    <row r="666" spans="1:12" hidden="1" x14ac:dyDescent="0.25">
      <c r="A666" s="16" t="s">
        <v>12</v>
      </c>
      <c r="B666" s="29">
        <f t="shared" ref="B666:B729" si="11">MONTH(E666)</f>
        <v>8</v>
      </c>
      <c r="C666" s="66" t="s">
        <v>810</v>
      </c>
      <c r="D666" s="30" t="s">
        <v>24</v>
      </c>
      <c r="E666" s="65">
        <v>45871</v>
      </c>
      <c r="F666" s="66" t="s">
        <v>487</v>
      </c>
      <c r="G666" s="66" t="s">
        <v>489</v>
      </c>
      <c r="H666" s="66" t="s">
        <v>540</v>
      </c>
      <c r="I666" s="67">
        <v>1227720</v>
      </c>
      <c r="J666" s="67">
        <v>98218</v>
      </c>
      <c r="K666" s="67">
        <v>1325938</v>
      </c>
      <c r="L666" s="22">
        <v>45925</v>
      </c>
    </row>
    <row r="667" spans="1:12" hidden="1" x14ac:dyDescent="0.25">
      <c r="A667" s="16" t="s">
        <v>12</v>
      </c>
      <c r="B667" s="29">
        <f t="shared" si="11"/>
        <v>8</v>
      </c>
      <c r="C667" s="66" t="s">
        <v>811</v>
      </c>
      <c r="D667" s="30" t="s">
        <v>24</v>
      </c>
      <c r="E667" s="65">
        <v>45871</v>
      </c>
      <c r="F667" s="66" t="s">
        <v>487</v>
      </c>
      <c r="G667" s="66" t="s">
        <v>489</v>
      </c>
      <c r="H667" s="66" t="s">
        <v>507</v>
      </c>
      <c r="I667" s="67">
        <v>1254531</v>
      </c>
      <c r="J667" s="67">
        <v>100362</v>
      </c>
      <c r="K667" s="67">
        <v>1354893</v>
      </c>
      <c r="L667" s="22">
        <v>45925</v>
      </c>
    </row>
    <row r="668" spans="1:12" hidden="1" x14ac:dyDescent="0.25">
      <c r="A668" s="16" t="s">
        <v>12</v>
      </c>
      <c r="B668" s="29">
        <f t="shared" si="11"/>
        <v>8</v>
      </c>
      <c r="C668" s="66" t="s">
        <v>812</v>
      </c>
      <c r="D668" s="30" t="s">
        <v>24</v>
      </c>
      <c r="E668" s="65">
        <v>45873</v>
      </c>
      <c r="F668" s="66" t="s">
        <v>487</v>
      </c>
      <c r="G668" s="66" t="s">
        <v>489</v>
      </c>
      <c r="H668" s="66" t="s">
        <v>494</v>
      </c>
      <c r="I668" s="67">
        <v>2199047</v>
      </c>
      <c r="J668" s="67">
        <v>175924</v>
      </c>
      <c r="K668" s="67">
        <v>2374971</v>
      </c>
      <c r="L668" s="22">
        <v>45925</v>
      </c>
    </row>
    <row r="669" spans="1:12" hidden="1" x14ac:dyDescent="0.25">
      <c r="A669" s="16" t="s">
        <v>12</v>
      </c>
      <c r="B669" s="29">
        <f t="shared" si="11"/>
        <v>8</v>
      </c>
      <c r="C669" s="66" t="s">
        <v>813</v>
      </c>
      <c r="D669" s="30" t="s">
        <v>24</v>
      </c>
      <c r="E669" s="65">
        <v>45873</v>
      </c>
      <c r="F669" s="66" t="s">
        <v>487</v>
      </c>
      <c r="G669" s="66" t="s">
        <v>489</v>
      </c>
      <c r="H669" s="66" t="s">
        <v>505</v>
      </c>
      <c r="I669" s="67">
        <v>1655667</v>
      </c>
      <c r="J669" s="67">
        <v>132453</v>
      </c>
      <c r="K669" s="67">
        <v>1788120</v>
      </c>
      <c r="L669" s="22">
        <v>45925</v>
      </c>
    </row>
    <row r="670" spans="1:12" hidden="1" x14ac:dyDescent="0.25">
      <c r="A670" s="16" t="s">
        <v>12</v>
      </c>
      <c r="B670" s="29">
        <f t="shared" si="11"/>
        <v>8</v>
      </c>
      <c r="C670" s="66" t="s">
        <v>814</v>
      </c>
      <c r="D670" s="30" t="s">
        <v>24</v>
      </c>
      <c r="E670" s="65">
        <v>45873</v>
      </c>
      <c r="F670" s="66" t="s">
        <v>487</v>
      </c>
      <c r="G670" s="66" t="s">
        <v>489</v>
      </c>
      <c r="H670" s="66" t="s">
        <v>545</v>
      </c>
      <c r="I670" s="67">
        <v>633030</v>
      </c>
      <c r="J670" s="67">
        <v>50642</v>
      </c>
      <c r="K670" s="67">
        <v>683672</v>
      </c>
      <c r="L670" s="22">
        <v>45925</v>
      </c>
    </row>
    <row r="671" spans="1:12" hidden="1" x14ac:dyDescent="0.25">
      <c r="A671" s="16" t="s">
        <v>12</v>
      </c>
      <c r="B671" s="29">
        <f t="shared" si="11"/>
        <v>8</v>
      </c>
      <c r="C671" s="66" t="s">
        <v>815</v>
      </c>
      <c r="D671" s="30" t="s">
        <v>24</v>
      </c>
      <c r="E671" s="65">
        <v>45874</v>
      </c>
      <c r="F671" s="66" t="s">
        <v>487</v>
      </c>
      <c r="G671" s="66" t="s">
        <v>489</v>
      </c>
      <c r="H671" s="66" t="s">
        <v>503</v>
      </c>
      <c r="I671" s="67">
        <v>2387473</v>
      </c>
      <c r="J671" s="67">
        <v>190998</v>
      </c>
      <c r="K671" s="67">
        <v>2578471</v>
      </c>
      <c r="L671" s="22">
        <v>45925</v>
      </c>
    </row>
    <row r="672" spans="1:12" hidden="1" x14ac:dyDescent="0.25">
      <c r="A672" s="16" t="s">
        <v>12</v>
      </c>
      <c r="B672" s="29">
        <f t="shared" si="11"/>
        <v>8</v>
      </c>
      <c r="C672" s="66" t="s">
        <v>816</v>
      </c>
      <c r="D672" s="30" t="s">
        <v>24</v>
      </c>
      <c r="E672" s="65">
        <v>45874</v>
      </c>
      <c r="F672" s="66" t="s">
        <v>487</v>
      </c>
      <c r="G672" s="66" t="s">
        <v>489</v>
      </c>
      <c r="H672" s="66" t="s">
        <v>510</v>
      </c>
      <c r="I672" s="67">
        <v>1998328</v>
      </c>
      <c r="J672" s="67">
        <v>159866</v>
      </c>
      <c r="K672" s="67">
        <v>2158194</v>
      </c>
      <c r="L672" s="22">
        <v>45925</v>
      </c>
    </row>
    <row r="673" spans="1:12" hidden="1" x14ac:dyDescent="0.25">
      <c r="A673" s="16" t="s">
        <v>12</v>
      </c>
      <c r="B673" s="29">
        <f t="shared" si="11"/>
        <v>8</v>
      </c>
      <c r="C673" s="66" t="s">
        <v>817</v>
      </c>
      <c r="D673" s="30" t="s">
        <v>24</v>
      </c>
      <c r="E673" s="65">
        <v>45874</v>
      </c>
      <c r="F673" s="66" t="s">
        <v>487</v>
      </c>
      <c r="G673" s="66" t="s">
        <v>489</v>
      </c>
      <c r="H673" s="66" t="s">
        <v>901</v>
      </c>
      <c r="I673" s="67">
        <v>1225115</v>
      </c>
      <c r="J673" s="67">
        <v>98009</v>
      </c>
      <c r="K673" s="67">
        <v>1323124</v>
      </c>
      <c r="L673" s="22">
        <v>45925</v>
      </c>
    </row>
    <row r="674" spans="1:12" hidden="1" x14ac:dyDescent="0.25">
      <c r="A674" s="16" t="s">
        <v>12</v>
      </c>
      <c r="B674" s="29">
        <f t="shared" si="11"/>
        <v>8</v>
      </c>
      <c r="C674" s="66" t="s">
        <v>818</v>
      </c>
      <c r="D674" s="30" t="s">
        <v>24</v>
      </c>
      <c r="E674" s="65">
        <v>45874</v>
      </c>
      <c r="F674" s="66" t="s">
        <v>487</v>
      </c>
      <c r="G674" s="66" t="s">
        <v>489</v>
      </c>
      <c r="H674" s="66" t="s">
        <v>541</v>
      </c>
      <c r="I674" s="67">
        <v>1093090</v>
      </c>
      <c r="J674" s="67">
        <v>87447</v>
      </c>
      <c r="K674" s="67">
        <v>1180537</v>
      </c>
      <c r="L674" s="22">
        <v>45925</v>
      </c>
    </row>
    <row r="675" spans="1:12" hidden="1" x14ac:dyDescent="0.25">
      <c r="A675" s="16" t="s">
        <v>12</v>
      </c>
      <c r="B675" s="29">
        <f t="shared" si="11"/>
        <v>8</v>
      </c>
      <c r="C675" s="66" t="s">
        <v>819</v>
      </c>
      <c r="D675" s="30" t="s">
        <v>24</v>
      </c>
      <c r="E675" s="65">
        <v>45875</v>
      </c>
      <c r="F675" s="66" t="s">
        <v>487</v>
      </c>
      <c r="G675" s="66" t="s">
        <v>489</v>
      </c>
      <c r="H675" s="66" t="s">
        <v>544</v>
      </c>
      <c r="I675" s="67">
        <v>914360</v>
      </c>
      <c r="J675" s="67">
        <v>73149</v>
      </c>
      <c r="K675" s="67">
        <v>987509</v>
      </c>
      <c r="L675" s="22">
        <v>45925</v>
      </c>
    </row>
    <row r="676" spans="1:12" hidden="1" x14ac:dyDescent="0.25">
      <c r="A676" s="16" t="s">
        <v>12</v>
      </c>
      <c r="B676" s="29">
        <f t="shared" si="11"/>
        <v>8</v>
      </c>
      <c r="C676" s="66" t="s">
        <v>820</v>
      </c>
      <c r="D676" s="30" t="s">
        <v>24</v>
      </c>
      <c r="E676" s="65">
        <v>45875</v>
      </c>
      <c r="F676" s="66" t="s">
        <v>487</v>
      </c>
      <c r="G676" s="66" t="s">
        <v>489</v>
      </c>
      <c r="H676" s="66" t="s">
        <v>531</v>
      </c>
      <c r="I676" s="67">
        <v>1660385</v>
      </c>
      <c r="J676" s="67">
        <v>132831</v>
      </c>
      <c r="K676" s="67">
        <v>1793216</v>
      </c>
      <c r="L676" s="22">
        <v>45925</v>
      </c>
    </row>
    <row r="677" spans="1:12" hidden="1" x14ac:dyDescent="0.25">
      <c r="A677" s="16" t="s">
        <v>12</v>
      </c>
      <c r="B677" s="29">
        <f t="shared" si="11"/>
        <v>8</v>
      </c>
      <c r="C677" s="66" t="s">
        <v>821</v>
      </c>
      <c r="D677" s="30" t="s">
        <v>24</v>
      </c>
      <c r="E677" s="65">
        <v>45875</v>
      </c>
      <c r="F677" s="66" t="s">
        <v>487</v>
      </c>
      <c r="G677" s="66" t="s">
        <v>489</v>
      </c>
      <c r="H677" s="66" t="s">
        <v>524</v>
      </c>
      <c r="I677" s="67">
        <v>1200608</v>
      </c>
      <c r="J677" s="67">
        <v>96049</v>
      </c>
      <c r="K677" s="67">
        <v>1296657</v>
      </c>
      <c r="L677" s="22">
        <v>45925</v>
      </c>
    </row>
    <row r="678" spans="1:12" hidden="1" x14ac:dyDescent="0.25">
      <c r="A678" s="16" t="s">
        <v>12</v>
      </c>
      <c r="B678" s="29">
        <f t="shared" si="11"/>
        <v>8</v>
      </c>
      <c r="C678" s="66" t="s">
        <v>822</v>
      </c>
      <c r="D678" s="30" t="s">
        <v>24</v>
      </c>
      <c r="E678" s="65">
        <v>45875</v>
      </c>
      <c r="F678" s="66" t="s">
        <v>487</v>
      </c>
      <c r="G678" s="66" t="s">
        <v>489</v>
      </c>
      <c r="H678" s="66" t="s">
        <v>508</v>
      </c>
      <c r="I678" s="67">
        <v>1306705</v>
      </c>
      <c r="J678" s="67">
        <v>104536</v>
      </c>
      <c r="K678" s="67">
        <v>1411241</v>
      </c>
      <c r="L678" s="22">
        <v>45925</v>
      </c>
    </row>
    <row r="679" spans="1:12" hidden="1" x14ac:dyDescent="0.25">
      <c r="A679" s="16" t="s">
        <v>12</v>
      </c>
      <c r="B679" s="29">
        <f t="shared" si="11"/>
        <v>8</v>
      </c>
      <c r="C679" s="66" t="s">
        <v>823</v>
      </c>
      <c r="D679" s="30" t="s">
        <v>24</v>
      </c>
      <c r="E679" s="65">
        <v>45875</v>
      </c>
      <c r="F679" s="66" t="s">
        <v>487</v>
      </c>
      <c r="G679" s="66" t="s">
        <v>489</v>
      </c>
      <c r="H679" s="66" t="s">
        <v>495</v>
      </c>
      <c r="I679" s="67">
        <v>1206669</v>
      </c>
      <c r="J679" s="67">
        <v>96534</v>
      </c>
      <c r="K679" s="67">
        <v>1303203</v>
      </c>
      <c r="L679" s="22">
        <v>45925</v>
      </c>
    </row>
    <row r="680" spans="1:12" hidden="1" x14ac:dyDescent="0.25">
      <c r="A680" s="16" t="s">
        <v>12</v>
      </c>
      <c r="B680" s="29">
        <f t="shared" si="11"/>
        <v>8</v>
      </c>
      <c r="C680" s="66" t="s">
        <v>824</v>
      </c>
      <c r="D680" s="30" t="s">
        <v>24</v>
      </c>
      <c r="E680" s="65">
        <v>45876</v>
      </c>
      <c r="F680" s="66" t="s">
        <v>487</v>
      </c>
      <c r="G680" s="66" t="s">
        <v>489</v>
      </c>
      <c r="H680" s="66" t="s">
        <v>519</v>
      </c>
      <c r="I680" s="67">
        <v>437000</v>
      </c>
      <c r="J680" s="67">
        <v>34960</v>
      </c>
      <c r="K680" s="67">
        <v>471960</v>
      </c>
      <c r="L680" s="22">
        <v>45925</v>
      </c>
    </row>
    <row r="681" spans="1:12" hidden="1" x14ac:dyDescent="0.25">
      <c r="A681" s="16" t="s">
        <v>12</v>
      </c>
      <c r="B681" s="29">
        <f t="shared" si="11"/>
        <v>8</v>
      </c>
      <c r="C681" s="66" t="s">
        <v>825</v>
      </c>
      <c r="D681" s="30" t="s">
        <v>24</v>
      </c>
      <c r="E681" s="65">
        <v>45876</v>
      </c>
      <c r="F681" s="66" t="s">
        <v>487</v>
      </c>
      <c r="G681" s="66" t="s">
        <v>489</v>
      </c>
      <c r="H681" s="66" t="s">
        <v>525</v>
      </c>
      <c r="I681" s="67">
        <v>2869930</v>
      </c>
      <c r="J681" s="67">
        <v>229594</v>
      </c>
      <c r="K681" s="67">
        <v>3099524</v>
      </c>
      <c r="L681" s="22">
        <v>45925</v>
      </c>
    </row>
    <row r="682" spans="1:12" hidden="1" x14ac:dyDescent="0.25">
      <c r="A682" s="16" t="s">
        <v>12</v>
      </c>
      <c r="B682" s="29">
        <f t="shared" si="11"/>
        <v>8</v>
      </c>
      <c r="C682" s="66" t="s">
        <v>826</v>
      </c>
      <c r="D682" s="30" t="s">
        <v>24</v>
      </c>
      <c r="E682" s="65">
        <v>45876</v>
      </c>
      <c r="F682" s="66" t="s">
        <v>487</v>
      </c>
      <c r="G682" s="66" t="s">
        <v>489</v>
      </c>
      <c r="H682" s="66" t="s">
        <v>533</v>
      </c>
      <c r="I682" s="67">
        <v>787293</v>
      </c>
      <c r="J682" s="67">
        <v>62983</v>
      </c>
      <c r="K682" s="67">
        <v>850276</v>
      </c>
      <c r="L682" s="22">
        <v>45925</v>
      </c>
    </row>
    <row r="683" spans="1:12" hidden="1" x14ac:dyDescent="0.25">
      <c r="A683" s="16" t="s">
        <v>12</v>
      </c>
      <c r="B683" s="29">
        <f t="shared" si="11"/>
        <v>8</v>
      </c>
      <c r="C683" s="66" t="s">
        <v>827</v>
      </c>
      <c r="D683" s="30" t="s">
        <v>24</v>
      </c>
      <c r="E683" s="65">
        <v>45876</v>
      </c>
      <c r="F683" s="66" t="s">
        <v>487</v>
      </c>
      <c r="G683" s="66" t="s">
        <v>489</v>
      </c>
      <c r="H683" s="66" t="s">
        <v>516</v>
      </c>
      <c r="I683" s="67">
        <v>859173</v>
      </c>
      <c r="J683" s="67">
        <v>68734</v>
      </c>
      <c r="K683" s="67">
        <v>927907</v>
      </c>
      <c r="L683" s="22">
        <v>45925</v>
      </c>
    </row>
    <row r="684" spans="1:12" hidden="1" x14ac:dyDescent="0.25">
      <c r="A684" s="16" t="s">
        <v>12</v>
      </c>
      <c r="B684" s="29">
        <f t="shared" si="11"/>
        <v>8</v>
      </c>
      <c r="C684" s="66" t="s">
        <v>828</v>
      </c>
      <c r="D684" s="30" t="s">
        <v>24</v>
      </c>
      <c r="E684" s="65">
        <v>45877</v>
      </c>
      <c r="F684" s="66" t="s">
        <v>487</v>
      </c>
      <c r="G684" s="66" t="s">
        <v>489</v>
      </c>
      <c r="H684" s="66" t="s">
        <v>513</v>
      </c>
      <c r="I684" s="67">
        <v>1676117</v>
      </c>
      <c r="J684" s="67">
        <v>134089</v>
      </c>
      <c r="K684" s="67">
        <v>1810206</v>
      </c>
      <c r="L684" s="22">
        <v>45925</v>
      </c>
    </row>
    <row r="685" spans="1:12" hidden="1" x14ac:dyDescent="0.25">
      <c r="A685" s="16" t="s">
        <v>12</v>
      </c>
      <c r="B685" s="29">
        <f t="shared" si="11"/>
        <v>8</v>
      </c>
      <c r="C685" s="66" t="s">
        <v>829</v>
      </c>
      <c r="D685" s="30" t="s">
        <v>24</v>
      </c>
      <c r="E685" s="65">
        <v>45877</v>
      </c>
      <c r="F685" s="66" t="s">
        <v>487</v>
      </c>
      <c r="G685" s="66" t="s">
        <v>489</v>
      </c>
      <c r="H685" s="66" t="s">
        <v>521</v>
      </c>
      <c r="I685" s="67">
        <v>1444490</v>
      </c>
      <c r="J685" s="67">
        <v>115559</v>
      </c>
      <c r="K685" s="67">
        <v>1560049</v>
      </c>
      <c r="L685" s="22">
        <v>45925</v>
      </c>
    </row>
    <row r="686" spans="1:12" hidden="1" x14ac:dyDescent="0.25">
      <c r="A686" s="16" t="s">
        <v>12</v>
      </c>
      <c r="B686" s="29">
        <f t="shared" si="11"/>
        <v>8</v>
      </c>
      <c r="C686" s="66" t="s">
        <v>830</v>
      </c>
      <c r="D686" s="30" t="s">
        <v>24</v>
      </c>
      <c r="E686" s="65">
        <v>45877</v>
      </c>
      <c r="F686" s="66" t="s">
        <v>487</v>
      </c>
      <c r="G686" s="66" t="s">
        <v>489</v>
      </c>
      <c r="H686" s="66" t="s">
        <v>515</v>
      </c>
      <c r="I686" s="67">
        <v>1333185</v>
      </c>
      <c r="J686" s="67">
        <v>106655</v>
      </c>
      <c r="K686" s="67">
        <v>1439840</v>
      </c>
      <c r="L686" s="22">
        <v>45925</v>
      </c>
    </row>
    <row r="687" spans="1:12" hidden="1" x14ac:dyDescent="0.25">
      <c r="A687" s="16" t="s">
        <v>12</v>
      </c>
      <c r="B687" s="29">
        <f t="shared" si="11"/>
        <v>8</v>
      </c>
      <c r="C687" s="66" t="s">
        <v>831</v>
      </c>
      <c r="D687" s="30" t="s">
        <v>24</v>
      </c>
      <c r="E687" s="65">
        <v>45878</v>
      </c>
      <c r="F687" s="66" t="s">
        <v>487</v>
      </c>
      <c r="G687" s="66" t="s">
        <v>489</v>
      </c>
      <c r="H687" s="66" t="s">
        <v>503</v>
      </c>
      <c r="I687" s="67">
        <v>1463480</v>
      </c>
      <c r="J687" s="67">
        <v>117078</v>
      </c>
      <c r="K687" s="67">
        <v>1580558</v>
      </c>
      <c r="L687" s="22">
        <v>45925</v>
      </c>
    </row>
    <row r="688" spans="1:12" hidden="1" x14ac:dyDescent="0.25">
      <c r="A688" s="16" t="s">
        <v>12</v>
      </c>
      <c r="B688" s="29">
        <f t="shared" si="11"/>
        <v>8</v>
      </c>
      <c r="C688" s="66" t="s">
        <v>832</v>
      </c>
      <c r="D688" s="30" t="s">
        <v>24</v>
      </c>
      <c r="E688" s="65">
        <v>45878</v>
      </c>
      <c r="F688" s="66" t="s">
        <v>487</v>
      </c>
      <c r="G688" s="66" t="s">
        <v>489</v>
      </c>
      <c r="H688" s="66" t="s">
        <v>902</v>
      </c>
      <c r="I688" s="67">
        <v>4731699</v>
      </c>
      <c r="J688" s="67">
        <v>378536</v>
      </c>
      <c r="K688" s="67">
        <v>5110235</v>
      </c>
      <c r="L688" s="22">
        <v>45925</v>
      </c>
    </row>
    <row r="689" spans="1:12" hidden="1" x14ac:dyDescent="0.25">
      <c r="A689" s="16" t="s">
        <v>12</v>
      </c>
      <c r="B689" s="29">
        <f t="shared" si="11"/>
        <v>8</v>
      </c>
      <c r="C689" s="66" t="s">
        <v>833</v>
      </c>
      <c r="D689" s="30" t="s">
        <v>24</v>
      </c>
      <c r="E689" s="65">
        <v>45880</v>
      </c>
      <c r="F689" s="66" t="s">
        <v>487</v>
      </c>
      <c r="G689" s="66" t="s">
        <v>489</v>
      </c>
      <c r="H689" s="66" t="s">
        <v>494</v>
      </c>
      <c r="I689" s="67">
        <v>2043311</v>
      </c>
      <c r="J689" s="67">
        <v>163465</v>
      </c>
      <c r="K689" s="67">
        <v>2206776</v>
      </c>
      <c r="L689" s="22">
        <v>45925</v>
      </c>
    </row>
    <row r="690" spans="1:12" hidden="1" x14ac:dyDescent="0.25">
      <c r="A690" s="16" t="s">
        <v>12</v>
      </c>
      <c r="B690" s="29">
        <f t="shared" si="11"/>
        <v>8</v>
      </c>
      <c r="C690" s="66" t="s">
        <v>834</v>
      </c>
      <c r="D690" s="30" t="s">
        <v>24</v>
      </c>
      <c r="E690" s="65">
        <v>45880</v>
      </c>
      <c r="F690" s="66" t="s">
        <v>487</v>
      </c>
      <c r="G690" s="66" t="s">
        <v>489</v>
      </c>
      <c r="H690" s="66" t="s">
        <v>540</v>
      </c>
      <c r="I690" s="67">
        <v>1585180</v>
      </c>
      <c r="J690" s="67">
        <v>126814</v>
      </c>
      <c r="K690" s="67">
        <v>1711994</v>
      </c>
      <c r="L690" s="22">
        <v>45925</v>
      </c>
    </row>
    <row r="691" spans="1:12" hidden="1" x14ac:dyDescent="0.25">
      <c r="A691" s="16" t="s">
        <v>12</v>
      </c>
      <c r="B691" s="29">
        <f t="shared" si="11"/>
        <v>8</v>
      </c>
      <c r="C691" s="66" t="s">
        <v>835</v>
      </c>
      <c r="D691" s="30" t="s">
        <v>24</v>
      </c>
      <c r="E691" s="65">
        <v>45880</v>
      </c>
      <c r="F691" s="66" t="s">
        <v>487</v>
      </c>
      <c r="G691" s="66" t="s">
        <v>489</v>
      </c>
      <c r="H691" s="66" t="s">
        <v>496</v>
      </c>
      <c r="I691" s="67">
        <v>1034562</v>
      </c>
      <c r="J691" s="67">
        <v>82765</v>
      </c>
      <c r="K691" s="67">
        <v>1117327</v>
      </c>
      <c r="L691" s="22">
        <v>45925</v>
      </c>
    </row>
    <row r="692" spans="1:12" hidden="1" x14ac:dyDescent="0.25">
      <c r="A692" s="16" t="s">
        <v>12</v>
      </c>
      <c r="B692" s="29">
        <f t="shared" si="11"/>
        <v>8</v>
      </c>
      <c r="C692" s="66" t="s">
        <v>836</v>
      </c>
      <c r="D692" s="30" t="s">
        <v>24</v>
      </c>
      <c r="E692" s="65">
        <v>45880</v>
      </c>
      <c r="F692" s="66" t="s">
        <v>487</v>
      </c>
      <c r="G692" s="66" t="s">
        <v>489</v>
      </c>
      <c r="H692" s="66" t="s">
        <v>545</v>
      </c>
      <c r="I692" s="67">
        <v>1566017</v>
      </c>
      <c r="J692" s="67">
        <v>125281</v>
      </c>
      <c r="K692" s="67">
        <v>1691298</v>
      </c>
      <c r="L692" s="22">
        <v>45925</v>
      </c>
    </row>
    <row r="693" spans="1:12" hidden="1" x14ac:dyDescent="0.25">
      <c r="A693" s="16" t="s">
        <v>12</v>
      </c>
      <c r="B693" s="29">
        <f t="shared" si="11"/>
        <v>8</v>
      </c>
      <c r="C693" s="66" t="s">
        <v>837</v>
      </c>
      <c r="D693" s="30" t="s">
        <v>24</v>
      </c>
      <c r="E693" s="65">
        <v>45880</v>
      </c>
      <c r="F693" s="66" t="s">
        <v>487</v>
      </c>
      <c r="G693" s="66" t="s">
        <v>489</v>
      </c>
      <c r="H693" s="66" t="s">
        <v>515</v>
      </c>
      <c r="I693" s="67">
        <v>2513890</v>
      </c>
      <c r="J693" s="67">
        <v>201111</v>
      </c>
      <c r="K693" s="67">
        <v>2715001</v>
      </c>
      <c r="L693" s="22">
        <v>45925</v>
      </c>
    </row>
    <row r="694" spans="1:12" hidden="1" x14ac:dyDescent="0.25">
      <c r="A694" s="16" t="s">
        <v>12</v>
      </c>
      <c r="B694" s="29">
        <f t="shared" si="11"/>
        <v>8</v>
      </c>
      <c r="C694" s="66" t="s">
        <v>838</v>
      </c>
      <c r="D694" s="30" t="s">
        <v>24</v>
      </c>
      <c r="E694" s="65">
        <v>45880</v>
      </c>
      <c r="F694" s="66" t="s">
        <v>487</v>
      </c>
      <c r="G694" s="66" t="s">
        <v>489</v>
      </c>
      <c r="H694" s="66" t="s">
        <v>529</v>
      </c>
      <c r="I694" s="67">
        <v>348795</v>
      </c>
      <c r="J694" s="67">
        <v>27904</v>
      </c>
      <c r="K694" s="67">
        <v>376699</v>
      </c>
      <c r="L694" s="22">
        <v>45925</v>
      </c>
    </row>
    <row r="695" spans="1:12" hidden="1" x14ac:dyDescent="0.25">
      <c r="A695" s="16" t="s">
        <v>12</v>
      </c>
      <c r="B695" s="29">
        <f t="shared" si="11"/>
        <v>8</v>
      </c>
      <c r="C695" s="66" t="s">
        <v>839</v>
      </c>
      <c r="D695" s="30" t="s">
        <v>24</v>
      </c>
      <c r="E695" s="65">
        <v>45880</v>
      </c>
      <c r="F695" s="66" t="s">
        <v>487</v>
      </c>
      <c r="G695" s="66" t="s">
        <v>489</v>
      </c>
      <c r="H695" s="66" t="s">
        <v>535</v>
      </c>
      <c r="I695" s="67">
        <v>2110100</v>
      </c>
      <c r="J695" s="67">
        <v>168808</v>
      </c>
      <c r="K695" s="67">
        <v>2278908</v>
      </c>
      <c r="L695" s="22">
        <v>45925</v>
      </c>
    </row>
    <row r="696" spans="1:12" hidden="1" x14ac:dyDescent="0.25">
      <c r="A696" s="16" t="s">
        <v>12</v>
      </c>
      <c r="B696" s="29">
        <f t="shared" si="11"/>
        <v>8</v>
      </c>
      <c r="C696" s="66" t="s">
        <v>840</v>
      </c>
      <c r="D696" s="30" t="s">
        <v>24</v>
      </c>
      <c r="E696" s="65">
        <v>45880</v>
      </c>
      <c r="F696" s="66" t="s">
        <v>487</v>
      </c>
      <c r="G696" s="66" t="s">
        <v>489</v>
      </c>
      <c r="H696" s="66" t="s">
        <v>499</v>
      </c>
      <c r="I696" s="67">
        <v>736802</v>
      </c>
      <c r="J696" s="67">
        <v>58944</v>
      </c>
      <c r="K696" s="67">
        <v>795746</v>
      </c>
      <c r="L696" s="22">
        <v>45925</v>
      </c>
    </row>
    <row r="697" spans="1:12" hidden="1" x14ac:dyDescent="0.25">
      <c r="A697" s="16" t="s">
        <v>12</v>
      </c>
      <c r="B697" s="29">
        <f t="shared" si="11"/>
        <v>8</v>
      </c>
      <c r="C697" s="66" t="s">
        <v>841</v>
      </c>
      <c r="D697" s="30" t="s">
        <v>24</v>
      </c>
      <c r="E697" s="65">
        <v>45880</v>
      </c>
      <c r="F697" s="66" t="s">
        <v>487</v>
      </c>
      <c r="G697" s="66" t="s">
        <v>489</v>
      </c>
      <c r="H697" s="66" t="s">
        <v>512</v>
      </c>
      <c r="I697" s="67">
        <v>1157214</v>
      </c>
      <c r="J697" s="67">
        <v>92577</v>
      </c>
      <c r="K697" s="67">
        <v>1249791</v>
      </c>
      <c r="L697" s="22">
        <v>45925</v>
      </c>
    </row>
    <row r="698" spans="1:12" hidden="1" x14ac:dyDescent="0.25">
      <c r="A698" s="16" t="s">
        <v>12</v>
      </c>
      <c r="B698" s="29">
        <f t="shared" si="11"/>
        <v>8</v>
      </c>
      <c r="C698" s="66" t="s">
        <v>842</v>
      </c>
      <c r="D698" s="30" t="s">
        <v>24</v>
      </c>
      <c r="E698" s="65">
        <v>45881</v>
      </c>
      <c r="F698" s="66" t="s">
        <v>487</v>
      </c>
      <c r="G698" s="66" t="s">
        <v>489</v>
      </c>
      <c r="H698" s="66" t="s">
        <v>498</v>
      </c>
      <c r="I698" s="67">
        <v>2620295</v>
      </c>
      <c r="J698" s="67">
        <v>209624</v>
      </c>
      <c r="K698" s="67">
        <v>2829919</v>
      </c>
      <c r="L698" s="22">
        <v>45925</v>
      </c>
    </row>
    <row r="699" spans="1:12" hidden="1" x14ac:dyDescent="0.25">
      <c r="A699" s="16" t="s">
        <v>12</v>
      </c>
      <c r="B699" s="29">
        <f t="shared" si="11"/>
        <v>8</v>
      </c>
      <c r="C699" s="66" t="s">
        <v>843</v>
      </c>
      <c r="D699" s="30" t="s">
        <v>24</v>
      </c>
      <c r="E699" s="65">
        <v>45881</v>
      </c>
      <c r="F699" s="66" t="s">
        <v>487</v>
      </c>
      <c r="G699" s="66" t="s">
        <v>489</v>
      </c>
      <c r="H699" s="66" t="s">
        <v>505</v>
      </c>
      <c r="I699" s="67">
        <v>1356215</v>
      </c>
      <c r="J699" s="67">
        <v>108497</v>
      </c>
      <c r="K699" s="67">
        <v>1464712</v>
      </c>
      <c r="L699" s="22">
        <v>45925</v>
      </c>
    </row>
    <row r="700" spans="1:12" hidden="1" x14ac:dyDescent="0.25">
      <c r="A700" s="16" t="s">
        <v>12</v>
      </c>
      <c r="B700" s="29">
        <f t="shared" si="11"/>
        <v>8</v>
      </c>
      <c r="C700" s="66" t="s">
        <v>844</v>
      </c>
      <c r="D700" s="30" t="s">
        <v>24</v>
      </c>
      <c r="E700" s="65">
        <v>45881</v>
      </c>
      <c r="F700" s="66" t="s">
        <v>487</v>
      </c>
      <c r="G700" s="66" t="s">
        <v>489</v>
      </c>
      <c r="H700" s="66" t="s">
        <v>507</v>
      </c>
      <c r="I700" s="67">
        <v>720018</v>
      </c>
      <c r="J700" s="67">
        <v>57601</v>
      </c>
      <c r="K700" s="67">
        <v>777619</v>
      </c>
      <c r="L700" s="22">
        <v>45925</v>
      </c>
    </row>
    <row r="701" spans="1:12" hidden="1" x14ac:dyDescent="0.25">
      <c r="A701" s="16" t="s">
        <v>12</v>
      </c>
      <c r="B701" s="29">
        <f t="shared" si="11"/>
        <v>8</v>
      </c>
      <c r="C701" s="66" t="s">
        <v>845</v>
      </c>
      <c r="D701" s="30" t="s">
        <v>24</v>
      </c>
      <c r="E701" s="65">
        <v>45882</v>
      </c>
      <c r="F701" s="66" t="s">
        <v>487</v>
      </c>
      <c r="G701" s="66" t="s">
        <v>489</v>
      </c>
      <c r="H701" s="66" t="s">
        <v>502</v>
      </c>
      <c r="I701" s="67">
        <v>768495</v>
      </c>
      <c r="J701" s="67">
        <v>61480</v>
      </c>
      <c r="K701" s="67">
        <v>829975</v>
      </c>
      <c r="L701" s="22">
        <v>45925</v>
      </c>
    </row>
    <row r="702" spans="1:12" hidden="1" x14ac:dyDescent="0.25">
      <c r="A702" s="16" t="s">
        <v>12</v>
      </c>
      <c r="B702" s="29">
        <f t="shared" si="11"/>
        <v>8</v>
      </c>
      <c r="C702" s="66" t="s">
        <v>846</v>
      </c>
      <c r="D702" s="30" t="s">
        <v>24</v>
      </c>
      <c r="E702" s="65">
        <v>45882</v>
      </c>
      <c r="F702" s="66" t="s">
        <v>487</v>
      </c>
      <c r="G702" s="66" t="s">
        <v>489</v>
      </c>
      <c r="H702" s="66" t="s">
        <v>513</v>
      </c>
      <c r="I702" s="67">
        <v>1074012</v>
      </c>
      <c r="J702" s="67">
        <v>85921</v>
      </c>
      <c r="K702" s="67">
        <v>1159933</v>
      </c>
      <c r="L702" s="22">
        <v>45925</v>
      </c>
    </row>
    <row r="703" spans="1:12" hidden="1" x14ac:dyDescent="0.25">
      <c r="A703" s="16" t="s">
        <v>12</v>
      </c>
      <c r="B703" s="29">
        <f t="shared" si="11"/>
        <v>8</v>
      </c>
      <c r="C703" s="66" t="s">
        <v>847</v>
      </c>
      <c r="D703" s="30" t="s">
        <v>24</v>
      </c>
      <c r="E703" s="65">
        <v>45883</v>
      </c>
      <c r="F703" s="66" t="s">
        <v>487</v>
      </c>
      <c r="G703" s="66" t="s">
        <v>489</v>
      </c>
      <c r="H703" s="66" t="s">
        <v>492</v>
      </c>
      <c r="I703" s="67">
        <v>1427838</v>
      </c>
      <c r="J703" s="67">
        <v>114227</v>
      </c>
      <c r="K703" s="67">
        <v>1542065</v>
      </c>
      <c r="L703" s="22">
        <v>45925</v>
      </c>
    </row>
    <row r="704" spans="1:12" hidden="1" x14ac:dyDescent="0.25">
      <c r="A704" s="16" t="s">
        <v>12</v>
      </c>
      <c r="B704" s="29">
        <f t="shared" si="11"/>
        <v>8</v>
      </c>
      <c r="C704" s="66" t="s">
        <v>848</v>
      </c>
      <c r="D704" s="30" t="s">
        <v>24</v>
      </c>
      <c r="E704" s="65">
        <v>45884</v>
      </c>
      <c r="F704" s="66" t="s">
        <v>487</v>
      </c>
      <c r="G704" s="66" t="s">
        <v>489</v>
      </c>
      <c r="H704" s="66" t="s">
        <v>537</v>
      </c>
      <c r="I704" s="67">
        <v>1406450</v>
      </c>
      <c r="J704" s="67">
        <v>112516</v>
      </c>
      <c r="K704" s="67">
        <v>1518966</v>
      </c>
      <c r="L704" s="22">
        <v>45925</v>
      </c>
    </row>
    <row r="705" spans="1:12" hidden="1" x14ac:dyDescent="0.25">
      <c r="A705" s="16" t="s">
        <v>12</v>
      </c>
      <c r="B705" s="29">
        <f t="shared" si="11"/>
        <v>8</v>
      </c>
      <c r="C705" s="66" t="s">
        <v>849</v>
      </c>
      <c r="D705" s="30" t="s">
        <v>24</v>
      </c>
      <c r="E705" s="65">
        <v>45884</v>
      </c>
      <c r="F705" s="66" t="s">
        <v>487</v>
      </c>
      <c r="G705" s="66" t="s">
        <v>489</v>
      </c>
      <c r="H705" s="66" t="s">
        <v>536</v>
      </c>
      <c r="I705" s="67">
        <v>1264678</v>
      </c>
      <c r="J705" s="67">
        <v>101174</v>
      </c>
      <c r="K705" s="67">
        <v>1365852</v>
      </c>
      <c r="L705" s="22">
        <v>45925</v>
      </c>
    </row>
    <row r="706" spans="1:12" hidden="1" x14ac:dyDescent="0.25">
      <c r="A706" s="16" t="s">
        <v>12</v>
      </c>
      <c r="B706" s="29">
        <f t="shared" si="11"/>
        <v>8</v>
      </c>
      <c r="C706" s="66" t="s">
        <v>850</v>
      </c>
      <c r="D706" s="30" t="s">
        <v>24</v>
      </c>
      <c r="E706" s="65">
        <v>45884</v>
      </c>
      <c r="F706" s="66" t="s">
        <v>487</v>
      </c>
      <c r="G706" s="66" t="s">
        <v>489</v>
      </c>
      <c r="H706" s="66" t="s">
        <v>504</v>
      </c>
      <c r="I706" s="67">
        <v>785213</v>
      </c>
      <c r="J706" s="67">
        <v>62817</v>
      </c>
      <c r="K706" s="67">
        <v>848030</v>
      </c>
      <c r="L706" s="22">
        <v>45925</v>
      </c>
    </row>
    <row r="707" spans="1:12" hidden="1" x14ac:dyDescent="0.25">
      <c r="A707" s="16" t="s">
        <v>12</v>
      </c>
      <c r="B707" s="29">
        <f t="shared" si="11"/>
        <v>8</v>
      </c>
      <c r="C707" s="66" t="s">
        <v>851</v>
      </c>
      <c r="D707" s="30" t="s">
        <v>24</v>
      </c>
      <c r="E707" s="65">
        <v>45885</v>
      </c>
      <c r="F707" s="66" t="s">
        <v>487</v>
      </c>
      <c r="G707" s="66" t="s">
        <v>489</v>
      </c>
      <c r="H707" s="66" t="s">
        <v>501</v>
      </c>
      <c r="I707" s="67">
        <v>348795</v>
      </c>
      <c r="J707" s="67">
        <v>27904</v>
      </c>
      <c r="K707" s="67">
        <v>376699</v>
      </c>
      <c r="L707" s="22">
        <v>45925</v>
      </c>
    </row>
    <row r="708" spans="1:12" hidden="1" x14ac:dyDescent="0.25">
      <c r="A708" s="16" t="s">
        <v>12</v>
      </c>
      <c r="B708" s="29">
        <f t="shared" si="11"/>
        <v>8</v>
      </c>
      <c r="C708" s="66" t="s">
        <v>852</v>
      </c>
      <c r="D708" s="30" t="s">
        <v>24</v>
      </c>
      <c r="E708" s="65">
        <v>45887</v>
      </c>
      <c r="F708" s="66" t="s">
        <v>487</v>
      </c>
      <c r="G708" s="66" t="s">
        <v>489</v>
      </c>
      <c r="H708" s="66" t="s">
        <v>523</v>
      </c>
      <c r="I708" s="67">
        <v>3499935</v>
      </c>
      <c r="J708" s="67">
        <v>279995</v>
      </c>
      <c r="K708" s="67">
        <v>3779930</v>
      </c>
      <c r="L708" s="22">
        <v>45925</v>
      </c>
    </row>
    <row r="709" spans="1:12" hidden="1" x14ac:dyDescent="0.25">
      <c r="A709" s="16" t="s">
        <v>12</v>
      </c>
      <c r="B709" s="29">
        <f t="shared" si="11"/>
        <v>8</v>
      </c>
      <c r="C709" s="66" t="s">
        <v>853</v>
      </c>
      <c r="D709" s="30" t="s">
        <v>24</v>
      </c>
      <c r="E709" s="65">
        <v>45887</v>
      </c>
      <c r="F709" s="66" t="s">
        <v>487</v>
      </c>
      <c r="G709" s="66" t="s">
        <v>489</v>
      </c>
      <c r="H709" s="66" t="s">
        <v>697</v>
      </c>
      <c r="I709" s="67">
        <v>8266195</v>
      </c>
      <c r="J709" s="67">
        <v>661296</v>
      </c>
      <c r="K709" s="67">
        <v>8927491</v>
      </c>
      <c r="L709" s="22">
        <v>45925</v>
      </c>
    </row>
    <row r="710" spans="1:12" hidden="1" x14ac:dyDescent="0.25">
      <c r="A710" s="16" t="s">
        <v>12</v>
      </c>
      <c r="B710" s="29">
        <f t="shared" si="11"/>
        <v>8</v>
      </c>
      <c r="C710" s="66" t="s">
        <v>854</v>
      </c>
      <c r="D710" s="30" t="s">
        <v>24</v>
      </c>
      <c r="E710" s="65">
        <v>45887</v>
      </c>
      <c r="F710" s="66" t="s">
        <v>487</v>
      </c>
      <c r="G710" s="66" t="s">
        <v>489</v>
      </c>
      <c r="H710" s="66" t="s">
        <v>540</v>
      </c>
      <c r="I710" s="67">
        <v>1263155</v>
      </c>
      <c r="J710" s="67">
        <v>101052</v>
      </c>
      <c r="K710" s="67">
        <v>1364207</v>
      </c>
      <c r="L710" s="22">
        <v>45925</v>
      </c>
    </row>
    <row r="711" spans="1:12" hidden="1" x14ac:dyDescent="0.25">
      <c r="A711" s="16" t="s">
        <v>12</v>
      </c>
      <c r="B711" s="29">
        <f t="shared" si="11"/>
        <v>8</v>
      </c>
      <c r="C711" s="66" t="s">
        <v>855</v>
      </c>
      <c r="D711" s="30" t="s">
        <v>24</v>
      </c>
      <c r="E711" s="65">
        <v>45887</v>
      </c>
      <c r="F711" s="66" t="s">
        <v>487</v>
      </c>
      <c r="G711" s="66" t="s">
        <v>489</v>
      </c>
      <c r="H711" s="66" t="s">
        <v>509</v>
      </c>
      <c r="I711" s="67">
        <v>2270015</v>
      </c>
      <c r="J711" s="67">
        <v>181601</v>
      </c>
      <c r="K711" s="67">
        <v>2451616</v>
      </c>
      <c r="L711" s="22">
        <v>45925</v>
      </c>
    </row>
    <row r="712" spans="1:12" hidden="1" x14ac:dyDescent="0.25">
      <c r="A712" s="16" t="s">
        <v>12</v>
      </c>
      <c r="B712" s="29">
        <f t="shared" si="11"/>
        <v>8</v>
      </c>
      <c r="C712" s="66" t="s">
        <v>856</v>
      </c>
      <c r="D712" s="30" t="s">
        <v>24</v>
      </c>
      <c r="E712" s="65">
        <v>45887</v>
      </c>
      <c r="F712" s="66" t="s">
        <v>487</v>
      </c>
      <c r="G712" s="66" t="s">
        <v>489</v>
      </c>
      <c r="H712" s="66" t="s">
        <v>499</v>
      </c>
      <c r="I712" s="67">
        <v>876320</v>
      </c>
      <c r="J712" s="67">
        <v>70106</v>
      </c>
      <c r="K712" s="67">
        <v>946426</v>
      </c>
      <c r="L712" s="22">
        <v>45925</v>
      </c>
    </row>
    <row r="713" spans="1:12" hidden="1" x14ac:dyDescent="0.25">
      <c r="A713" s="16" t="s">
        <v>12</v>
      </c>
      <c r="B713" s="29">
        <f t="shared" si="11"/>
        <v>8</v>
      </c>
      <c r="C713" s="66" t="s">
        <v>857</v>
      </c>
      <c r="D713" s="30" t="s">
        <v>24</v>
      </c>
      <c r="E713" s="65">
        <v>45887</v>
      </c>
      <c r="F713" s="66" t="s">
        <v>487</v>
      </c>
      <c r="G713" s="66" t="s">
        <v>489</v>
      </c>
      <c r="H713" s="66" t="s">
        <v>495</v>
      </c>
      <c r="I713" s="67">
        <v>1193002</v>
      </c>
      <c r="J713" s="67">
        <v>95440</v>
      </c>
      <c r="K713" s="67">
        <v>1288442</v>
      </c>
      <c r="L713" s="22">
        <v>45925</v>
      </c>
    </row>
    <row r="714" spans="1:12" hidden="1" x14ac:dyDescent="0.25">
      <c r="A714" s="16" t="s">
        <v>12</v>
      </c>
      <c r="B714" s="29">
        <f t="shared" si="11"/>
        <v>8</v>
      </c>
      <c r="C714" s="66" t="s">
        <v>858</v>
      </c>
      <c r="D714" s="30" t="s">
        <v>24</v>
      </c>
      <c r="E714" s="65">
        <v>45887</v>
      </c>
      <c r="F714" s="66" t="s">
        <v>487</v>
      </c>
      <c r="G714" s="66" t="s">
        <v>489</v>
      </c>
      <c r="H714" s="66" t="s">
        <v>496</v>
      </c>
      <c r="I714" s="67">
        <v>1314506</v>
      </c>
      <c r="J714" s="67">
        <v>105160</v>
      </c>
      <c r="K714" s="67">
        <v>1419666</v>
      </c>
      <c r="L714" s="22">
        <v>45925</v>
      </c>
    </row>
    <row r="715" spans="1:12" hidden="1" x14ac:dyDescent="0.25">
      <c r="A715" s="16" t="s">
        <v>12</v>
      </c>
      <c r="B715" s="29">
        <f t="shared" si="11"/>
        <v>8</v>
      </c>
      <c r="C715" s="66" t="s">
        <v>859</v>
      </c>
      <c r="D715" s="30" t="s">
        <v>24</v>
      </c>
      <c r="E715" s="65">
        <v>45888</v>
      </c>
      <c r="F715" s="66" t="s">
        <v>487</v>
      </c>
      <c r="G715" s="66" t="s">
        <v>489</v>
      </c>
      <c r="H715" s="66" t="s">
        <v>517</v>
      </c>
      <c r="I715" s="67">
        <v>1403325</v>
      </c>
      <c r="J715" s="67">
        <v>112266</v>
      </c>
      <c r="K715" s="67">
        <v>1515591</v>
      </c>
      <c r="L715" s="22">
        <v>45925</v>
      </c>
    </row>
    <row r="716" spans="1:12" hidden="1" x14ac:dyDescent="0.25">
      <c r="A716" s="16" t="s">
        <v>12</v>
      </c>
      <c r="B716" s="29">
        <f t="shared" si="11"/>
        <v>8</v>
      </c>
      <c r="C716" s="66" t="s">
        <v>860</v>
      </c>
      <c r="D716" s="30" t="s">
        <v>24</v>
      </c>
      <c r="E716" s="65">
        <v>45888</v>
      </c>
      <c r="F716" s="66" t="s">
        <v>487</v>
      </c>
      <c r="G716" s="66" t="s">
        <v>489</v>
      </c>
      <c r="H716" s="66" t="s">
        <v>505</v>
      </c>
      <c r="I716" s="67">
        <v>744292</v>
      </c>
      <c r="J716" s="67">
        <v>59543</v>
      </c>
      <c r="K716" s="67">
        <v>803835</v>
      </c>
      <c r="L716" s="22">
        <v>45925</v>
      </c>
    </row>
    <row r="717" spans="1:12" hidden="1" x14ac:dyDescent="0.25">
      <c r="A717" s="16" t="s">
        <v>12</v>
      </c>
      <c r="B717" s="29">
        <f t="shared" si="11"/>
        <v>8</v>
      </c>
      <c r="C717" s="66" t="s">
        <v>861</v>
      </c>
      <c r="D717" s="30" t="s">
        <v>24</v>
      </c>
      <c r="E717" s="65">
        <v>45888</v>
      </c>
      <c r="F717" s="66" t="s">
        <v>487</v>
      </c>
      <c r="G717" s="66" t="s">
        <v>489</v>
      </c>
      <c r="H717" s="66" t="s">
        <v>531</v>
      </c>
      <c r="I717" s="67">
        <v>851235</v>
      </c>
      <c r="J717" s="67">
        <v>68099</v>
      </c>
      <c r="K717" s="67">
        <v>919334</v>
      </c>
      <c r="L717" s="22">
        <v>45925</v>
      </c>
    </row>
    <row r="718" spans="1:12" hidden="1" x14ac:dyDescent="0.25">
      <c r="A718" s="16" t="s">
        <v>12</v>
      </c>
      <c r="B718" s="29">
        <f t="shared" si="11"/>
        <v>8</v>
      </c>
      <c r="C718" s="66" t="s">
        <v>862</v>
      </c>
      <c r="D718" s="30" t="s">
        <v>24</v>
      </c>
      <c r="E718" s="65">
        <v>45888</v>
      </c>
      <c r="F718" s="66" t="s">
        <v>487</v>
      </c>
      <c r="G718" s="66" t="s">
        <v>489</v>
      </c>
      <c r="H718" s="66" t="s">
        <v>530</v>
      </c>
      <c r="I718" s="67">
        <v>1225115</v>
      </c>
      <c r="J718" s="67">
        <v>98009</v>
      </c>
      <c r="K718" s="67">
        <v>1323124</v>
      </c>
      <c r="L718" s="22">
        <v>45925</v>
      </c>
    </row>
    <row r="719" spans="1:12" hidden="1" x14ac:dyDescent="0.25">
      <c r="A719" s="16" t="s">
        <v>12</v>
      </c>
      <c r="B719" s="29">
        <f t="shared" si="11"/>
        <v>8</v>
      </c>
      <c r="C719" s="66" t="s">
        <v>863</v>
      </c>
      <c r="D719" s="30" t="s">
        <v>24</v>
      </c>
      <c r="E719" s="65">
        <v>45889</v>
      </c>
      <c r="F719" s="66" t="s">
        <v>487</v>
      </c>
      <c r="G719" s="66" t="s">
        <v>489</v>
      </c>
      <c r="H719" s="66" t="s">
        <v>507</v>
      </c>
      <c r="I719" s="67">
        <v>1687254</v>
      </c>
      <c r="J719" s="67">
        <v>134980</v>
      </c>
      <c r="K719" s="67">
        <v>1822234</v>
      </c>
      <c r="L719" s="22">
        <v>45925</v>
      </c>
    </row>
    <row r="720" spans="1:12" hidden="1" x14ac:dyDescent="0.25">
      <c r="A720" s="16" t="s">
        <v>12</v>
      </c>
      <c r="B720" s="29">
        <f t="shared" si="11"/>
        <v>8</v>
      </c>
      <c r="C720" s="66" t="s">
        <v>864</v>
      </c>
      <c r="D720" s="30" t="s">
        <v>24</v>
      </c>
      <c r="E720" s="65">
        <v>45889</v>
      </c>
      <c r="F720" s="66" t="s">
        <v>487</v>
      </c>
      <c r="G720" s="66" t="s">
        <v>489</v>
      </c>
      <c r="H720" s="66" t="s">
        <v>510</v>
      </c>
      <c r="I720" s="67">
        <v>1432763</v>
      </c>
      <c r="J720" s="67">
        <v>114621</v>
      </c>
      <c r="K720" s="67">
        <v>1547384</v>
      </c>
      <c r="L720" s="22">
        <v>45925</v>
      </c>
    </row>
    <row r="721" spans="1:12" hidden="1" x14ac:dyDescent="0.25">
      <c r="A721" s="16" t="s">
        <v>12</v>
      </c>
      <c r="B721" s="29">
        <f t="shared" si="11"/>
        <v>8</v>
      </c>
      <c r="C721" s="66" t="s">
        <v>865</v>
      </c>
      <c r="D721" s="30" t="s">
        <v>24</v>
      </c>
      <c r="E721" s="65">
        <v>45889</v>
      </c>
      <c r="F721" s="66" t="s">
        <v>487</v>
      </c>
      <c r="G721" s="66" t="s">
        <v>489</v>
      </c>
      <c r="H721" s="66" t="s">
        <v>544</v>
      </c>
      <c r="I721" s="67">
        <v>1263636</v>
      </c>
      <c r="J721" s="67">
        <v>101091</v>
      </c>
      <c r="K721" s="67">
        <v>1364727</v>
      </c>
      <c r="L721" s="22">
        <v>45925</v>
      </c>
    </row>
    <row r="722" spans="1:12" hidden="1" x14ac:dyDescent="0.25">
      <c r="A722" s="16" t="s">
        <v>12</v>
      </c>
      <c r="B722" s="29">
        <f t="shared" si="11"/>
        <v>8</v>
      </c>
      <c r="C722" s="66" t="s">
        <v>866</v>
      </c>
      <c r="D722" s="30" t="s">
        <v>24</v>
      </c>
      <c r="E722" s="65">
        <v>45890</v>
      </c>
      <c r="F722" s="66" t="s">
        <v>487</v>
      </c>
      <c r="G722" s="66" t="s">
        <v>489</v>
      </c>
      <c r="H722" s="66" t="s">
        <v>539</v>
      </c>
      <c r="I722" s="67">
        <v>1442825</v>
      </c>
      <c r="J722" s="67">
        <v>115426</v>
      </c>
      <c r="K722" s="67">
        <v>1558251</v>
      </c>
      <c r="L722" s="22">
        <v>45925</v>
      </c>
    </row>
    <row r="723" spans="1:12" hidden="1" x14ac:dyDescent="0.25">
      <c r="A723" s="16" t="s">
        <v>12</v>
      </c>
      <c r="B723" s="29">
        <f t="shared" si="11"/>
        <v>8</v>
      </c>
      <c r="C723" s="66" t="s">
        <v>867</v>
      </c>
      <c r="D723" s="30" t="s">
        <v>24</v>
      </c>
      <c r="E723" s="65">
        <v>45890</v>
      </c>
      <c r="F723" s="66" t="s">
        <v>487</v>
      </c>
      <c r="G723" s="66" t="s">
        <v>489</v>
      </c>
      <c r="H723" s="66" t="s">
        <v>494</v>
      </c>
      <c r="I723" s="67">
        <v>1891295</v>
      </c>
      <c r="J723" s="67">
        <v>151304</v>
      </c>
      <c r="K723" s="67">
        <v>2042599</v>
      </c>
      <c r="L723" s="22">
        <v>45925</v>
      </c>
    </row>
    <row r="724" spans="1:12" hidden="1" x14ac:dyDescent="0.25">
      <c r="A724" s="16" t="s">
        <v>12</v>
      </c>
      <c r="B724" s="29">
        <f t="shared" si="11"/>
        <v>8</v>
      </c>
      <c r="C724" s="66" t="s">
        <v>868</v>
      </c>
      <c r="D724" s="30" t="s">
        <v>24</v>
      </c>
      <c r="E724" s="65">
        <v>45890</v>
      </c>
      <c r="F724" s="66" t="s">
        <v>487</v>
      </c>
      <c r="G724" s="66" t="s">
        <v>489</v>
      </c>
      <c r="H724" s="66" t="s">
        <v>545</v>
      </c>
      <c r="I724" s="67">
        <v>1227720</v>
      </c>
      <c r="J724" s="67">
        <v>98218</v>
      </c>
      <c r="K724" s="67">
        <v>1325938</v>
      </c>
      <c r="L724" s="22">
        <v>45925</v>
      </c>
    </row>
    <row r="725" spans="1:12" hidden="1" x14ac:dyDescent="0.25">
      <c r="A725" s="16" t="s">
        <v>12</v>
      </c>
      <c r="B725" s="29">
        <f t="shared" si="11"/>
        <v>8</v>
      </c>
      <c r="C725" s="66" t="s">
        <v>869</v>
      </c>
      <c r="D725" s="30" t="s">
        <v>24</v>
      </c>
      <c r="E725" s="65">
        <v>45891</v>
      </c>
      <c r="F725" s="66" t="s">
        <v>487</v>
      </c>
      <c r="G725" s="66" t="s">
        <v>489</v>
      </c>
      <c r="H725" s="66" t="s">
        <v>502</v>
      </c>
      <c r="I725" s="67">
        <v>1601705</v>
      </c>
      <c r="J725" s="67">
        <v>128136</v>
      </c>
      <c r="K725" s="67">
        <v>1729841</v>
      </c>
      <c r="L725" s="22">
        <v>45925</v>
      </c>
    </row>
    <row r="726" spans="1:12" hidden="1" x14ac:dyDescent="0.25">
      <c r="A726" s="16" t="s">
        <v>12</v>
      </c>
      <c r="B726" s="29">
        <f t="shared" si="11"/>
        <v>8</v>
      </c>
      <c r="C726" s="66" t="s">
        <v>870</v>
      </c>
      <c r="D726" s="30" t="s">
        <v>24</v>
      </c>
      <c r="E726" s="65">
        <v>45891</v>
      </c>
      <c r="F726" s="66" t="s">
        <v>487</v>
      </c>
      <c r="G726" s="66" t="s">
        <v>489</v>
      </c>
      <c r="H726" s="66" t="s">
        <v>496</v>
      </c>
      <c r="I726" s="67">
        <v>1160510</v>
      </c>
      <c r="J726" s="67">
        <v>92841</v>
      </c>
      <c r="K726" s="67">
        <v>1253351</v>
      </c>
      <c r="L726" s="22">
        <v>45925</v>
      </c>
    </row>
    <row r="727" spans="1:12" hidden="1" x14ac:dyDescent="0.25">
      <c r="A727" s="16" t="s">
        <v>12</v>
      </c>
      <c r="B727" s="29">
        <f t="shared" si="11"/>
        <v>8</v>
      </c>
      <c r="C727" s="66" t="s">
        <v>871</v>
      </c>
      <c r="D727" s="30" t="s">
        <v>24</v>
      </c>
      <c r="E727" s="65">
        <v>45891</v>
      </c>
      <c r="F727" s="66" t="s">
        <v>487</v>
      </c>
      <c r="G727" s="66" t="s">
        <v>489</v>
      </c>
      <c r="H727" s="66" t="s">
        <v>509</v>
      </c>
      <c r="I727" s="67">
        <v>2499540</v>
      </c>
      <c r="J727" s="67">
        <v>199963</v>
      </c>
      <c r="K727" s="67">
        <v>2699503</v>
      </c>
      <c r="L727" s="22">
        <v>45925</v>
      </c>
    </row>
    <row r="728" spans="1:12" hidden="1" x14ac:dyDescent="0.25">
      <c r="A728" s="16" t="s">
        <v>12</v>
      </c>
      <c r="B728" s="29">
        <f t="shared" si="11"/>
        <v>8</v>
      </c>
      <c r="C728" s="66" t="s">
        <v>872</v>
      </c>
      <c r="D728" s="30" t="s">
        <v>24</v>
      </c>
      <c r="E728" s="65">
        <v>45894</v>
      </c>
      <c r="F728" s="66" t="s">
        <v>487</v>
      </c>
      <c r="G728" s="66" t="s">
        <v>489</v>
      </c>
      <c r="H728" s="66" t="s">
        <v>524</v>
      </c>
      <c r="I728" s="67">
        <v>743360</v>
      </c>
      <c r="J728" s="67">
        <v>59469</v>
      </c>
      <c r="K728" s="67">
        <v>802829</v>
      </c>
      <c r="L728" s="22">
        <v>45925</v>
      </c>
    </row>
    <row r="729" spans="1:12" hidden="1" x14ac:dyDescent="0.25">
      <c r="A729" s="16" t="s">
        <v>12</v>
      </c>
      <c r="B729" s="29">
        <f t="shared" si="11"/>
        <v>8</v>
      </c>
      <c r="C729" s="66" t="s">
        <v>873</v>
      </c>
      <c r="D729" s="30" t="s">
        <v>24</v>
      </c>
      <c r="E729" s="65">
        <v>45894</v>
      </c>
      <c r="F729" s="66" t="s">
        <v>487</v>
      </c>
      <c r="G729" s="66" t="s">
        <v>489</v>
      </c>
      <c r="H729" s="66" t="s">
        <v>511</v>
      </c>
      <c r="I729" s="67">
        <v>2210380</v>
      </c>
      <c r="J729" s="67">
        <v>176830</v>
      </c>
      <c r="K729" s="67">
        <v>2387210</v>
      </c>
      <c r="L729" s="22">
        <v>45925</v>
      </c>
    </row>
    <row r="730" spans="1:12" hidden="1" x14ac:dyDescent="0.25">
      <c r="A730" s="16" t="s">
        <v>12</v>
      </c>
      <c r="B730" s="29">
        <f t="shared" ref="B730:B757" si="12">MONTH(E730)</f>
        <v>8</v>
      </c>
      <c r="C730" s="66" t="s">
        <v>874</v>
      </c>
      <c r="D730" s="30" t="s">
        <v>24</v>
      </c>
      <c r="E730" s="65">
        <v>45894</v>
      </c>
      <c r="F730" s="66" t="s">
        <v>487</v>
      </c>
      <c r="G730" s="66" t="s">
        <v>489</v>
      </c>
      <c r="H730" s="66" t="s">
        <v>510</v>
      </c>
      <c r="I730" s="67">
        <v>1812275</v>
      </c>
      <c r="J730" s="67">
        <v>144982</v>
      </c>
      <c r="K730" s="67">
        <v>1957257</v>
      </c>
      <c r="L730" s="22">
        <v>45925</v>
      </c>
    </row>
    <row r="731" spans="1:12" hidden="1" x14ac:dyDescent="0.25">
      <c r="A731" s="16" t="s">
        <v>12</v>
      </c>
      <c r="B731" s="29">
        <f t="shared" si="12"/>
        <v>8</v>
      </c>
      <c r="C731" s="66" t="s">
        <v>875</v>
      </c>
      <c r="D731" s="30" t="s">
        <v>24</v>
      </c>
      <c r="E731" s="65">
        <v>45894</v>
      </c>
      <c r="F731" s="66" t="s">
        <v>487</v>
      </c>
      <c r="G731" s="66" t="s">
        <v>489</v>
      </c>
      <c r="H731" s="66" t="s">
        <v>521</v>
      </c>
      <c r="I731" s="67">
        <v>2663926</v>
      </c>
      <c r="J731" s="67">
        <v>213114</v>
      </c>
      <c r="K731" s="67">
        <v>2877040</v>
      </c>
      <c r="L731" s="22">
        <v>45925</v>
      </c>
    </row>
    <row r="732" spans="1:12" hidden="1" x14ac:dyDescent="0.25">
      <c r="A732" s="16" t="s">
        <v>12</v>
      </c>
      <c r="B732" s="29">
        <f t="shared" si="12"/>
        <v>8</v>
      </c>
      <c r="C732" s="66" t="s">
        <v>876</v>
      </c>
      <c r="D732" s="30" t="s">
        <v>24</v>
      </c>
      <c r="E732" s="65">
        <v>45894</v>
      </c>
      <c r="F732" s="66" t="s">
        <v>487</v>
      </c>
      <c r="G732" s="66" t="s">
        <v>489</v>
      </c>
      <c r="H732" s="66" t="s">
        <v>492</v>
      </c>
      <c r="I732" s="67">
        <v>2057963</v>
      </c>
      <c r="J732" s="67">
        <v>164637</v>
      </c>
      <c r="K732" s="67">
        <v>2222600</v>
      </c>
      <c r="L732" s="22">
        <v>45925</v>
      </c>
    </row>
    <row r="733" spans="1:12" hidden="1" x14ac:dyDescent="0.25">
      <c r="A733" s="16" t="s">
        <v>12</v>
      </c>
      <c r="B733" s="29">
        <f t="shared" si="12"/>
        <v>8</v>
      </c>
      <c r="C733" s="66" t="s">
        <v>877</v>
      </c>
      <c r="D733" s="30" t="s">
        <v>24</v>
      </c>
      <c r="E733" s="65">
        <v>45894</v>
      </c>
      <c r="F733" s="66" t="s">
        <v>487</v>
      </c>
      <c r="G733" s="66" t="s">
        <v>489</v>
      </c>
      <c r="H733" s="66" t="s">
        <v>544</v>
      </c>
      <c r="I733" s="67">
        <v>1266932</v>
      </c>
      <c r="J733" s="67">
        <v>101355</v>
      </c>
      <c r="K733" s="67">
        <v>1368287</v>
      </c>
      <c r="L733" s="22">
        <v>45925</v>
      </c>
    </row>
    <row r="734" spans="1:12" hidden="1" x14ac:dyDescent="0.25">
      <c r="A734" s="16" t="s">
        <v>12</v>
      </c>
      <c r="B734" s="29">
        <f t="shared" si="12"/>
        <v>8</v>
      </c>
      <c r="C734" s="66" t="s">
        <v>878</v>
      </c>
      <c r="D734" s="30" t="s">
        <v>24</v>
      </c>
      <c r="E734" s="65">
        <v>45894</v>
      </c>
      <c r="F734" s="66" t="s">
        <v>487</v>
      </c>
      <c r="G734" s="66" t="s">
        <v>489</v>
      </c>
      <c r="H734" s="66" t="s">
        <v>515</v>
      </c>
      <c r="I734" s="67">
        <v>750915</v>
      </c>
      <c r="J734" s="67">
        <v>60073</v>
      </c>
      <c r="K734" s="67">
        <v>810988</v>
      </c>
      <c r="L734" s="22">
        <v>45925</v>
      </c>
    </row>
    <row r="735" spans="1:12" hidden="1" x14ac:dyDescent="0.25">
      <c r="A735" s="16" t="s">
        <v>12</v>
      </c>
      <c r="B735" s="29">
        <f t="shared" si="12"/>
        <v>8</v>
      </c>
      <c r="C735" s="66" t="s">
        <v>879</v>
      </c>
      <c r="D735" s="30" t="s">
        <v>24</v>
      </c>
      <c r="E735" s="65">
        <v>45894</v>
      </c>
      <c r="F735" s="66" t="s">
        <v>487</v>
      </c>
      <c r="G735" s="66" t="s">
        <v>489</v>
      </c>
      <c r="H735" s="66" t="s">
        <v>513</v>
      </c>
      <c r="I735" s="67">
        <v>598780</v>
      </c>
      <c r="J735" s="67">
        <v>47902</v>
      </c>
      <c r="K735" s="67">
        <v>646682</v>
      </c>
      <c r="L735" s="22">
        <v>45925</v>
      </c>
    </row>
    <row r="736" spans="1:12" hidden="1" x14ac:dyDescent="0.25">
      <c r="A736" s="16" t="s">
        <v>12</v>
      </c>
      <c r="B736" s="29">
        <f t="shared" si="12"/>
        <v>8</v>
      </c>
      <c r="C736" s="66" t="s">
        <v>880</v>
      </c>
      <c r="D736" s="30" t="s">
        <v>24</v>
      </c>
      <c r="E736" s="65">
        <v>45894</v>
      </c>
      <c r="F736" s="66" t="s">
        <v>487</v>
      </c>
      <c r="G736" s="66" t="s">
        <v>489</v>
      </c>
      <c r="H736" s="66" t="s">
        <v>512</v>
      </c>
      <c r="I736" s="67">
        <v>723176</v>
      </c>
      <c r="J736" s="67">
        <v>57854</v>
      </c>
      <c r="K736" s="67">
        <v>781030</v>
      </c>
      <c r="L736" s="22">
        <v>45925</v>
      </c>
    </row>
    <row r="737" spans="1:12" hidden="1" x14ac:dyDescent="0.25">
      <c r="A737" s="16" t="s">
        <v>12</v>
      </c>
      <c r="B737" s="29">
        <f t="shared" si="12"/>
        <v>8</v>
      </c>
      <c r="C737" s="66" t="s">
        <v>881</v>
      </c>
      <c r="D737" s="30" t="s">
        <v>24</v>
      </c>
      <c r="E737" s="65">
        <v>45894</v>
      </c>
      <c r="F737" s="66" t="s">
        <v>487</v>
      </c>
      <c r="G737" s="66" t="s">
        <v>489</v>
      </c>
      <c r="H737" s="66" t="s">
        <v>491</v>
      </c>
      <c r="I737" s="67">
        <v>871132</v>
      </c>
      <c r="J737" s="67">
        <v>69691</v>
      </c>
      <c r="K737" s="67">
        <v>940823</v>
      </c>
      <c r="L737" s="22">
        <v>45925</v>
      </c>
    </row>
    <row r="738" spans="1:12" hidden="1" x14ac:dyDescent="0.25">
      <c r="A738" s="16" t="s">
        <v>12</v>
      </c>
      <c r="B738" s="29">
        <f t="shared" si="12"/>
        <v>8</v>
      </c>
      <c r="C738" s="66" t="s">
        <v>882</v>
      </c>
      <c r="D738" s="30" t="s">
        <v>24</v>
      </c>
      <c r="E738" s="65">
        <v>45894</v>
      </c>
      <c r="F738" s="66" t="s">
        <v>487</v>
      </c>
      <c r="G738" s="66" t="s">
        <v>489</v>
      </c>
      <c r="H738" s="66" t="s">
        <v>497</v>
      </c>
      <c r="I738" s="67">
        <v>1910698</v>
      </c>
      <c r="J738" s="67">
        <v>152856</v>
      </c>
      <c r="K738" s="67">
        <v>2063554</v>
      </c>
      <c r="L738" s="22">
        <v>45925</v>
      </c>
    </row>
    <row r="739" spans="1:12" hidden="1" x14ac:dyDescent="0.25">
      <c r="A739" s="16" t="s">
        <v>12</v>
      </c>
      <c r="B739" s="29">
        <f t="shared" si="12"/>
        <v>8</v>
      </c>
      <c r="C739" s="66" t="s">
        <v>883</v>
      </c>
      <c r="D739" s="30" t="s">
        <v>24</v>
      </c>
      <c r="E739" s="65">
        <v>45894</v>
      </c>
      <c r="F739" s="66" t="s">
        <v>487</v>
      </c>
      <c r="G739" s="66" t="s">
        <v>489</v>
      </c>
      <c r="H739" s="66" t="s">
        <v>529</v>
      </c>
      <c r="I739" s="67">
        <v>502264</v>
      </c>
      <c r="J739" s="67">
        <v>40181</v>
      </c>
      <c r="K739" s="67">
        <v>542445</v>
      </c>
      <c r="L739" s="22">
        <v>45925</v>
      </c>
    </row>
    <row r="740" spans="1:12" hidden="1" x14ac:dyDescent="0.25">
      <c r="A740" s="16" t="s">
        <v>12</v>
      </c>
      <c r="B740" s="29">
        <f t="shared" si="12"/>
        <v>8</v>
      </c>
      <c r="C740" s="66" t="s">
        <v>884</v>
      </c>
      <c r="D740" s="30" t="s">
        <v>24</v>
      </c>
      <c r="E740" s="65">
        <v>45894</v>
      </c>
      <c r="F740" s="66" t="s">
        <v>487</v>
      </c>
      <c r="G740" s="66" t="s">
        <v>489</v>
      </c>
      <c r="H740" s="66" t="s">
        <v>528</v>
      </c>
      <c r="I740" s="67">
        <v>1002685</v>
      </c>
      <c r="J740" s="67">
        <v>80215</v>
      </c>
      <c r="K740" s="67">
        <v>1082900</v>
      </c>
      <c r="L740" s="22">
        <v>45925</v>
      </c>
    </row>
    <row r="741" spans="1:12" hidden="1" x14ac:dyDescent="0.25">
      <c r="A741" s="16" t="s">
        <v>12</v>
      </c>
      <c r="B741" s="29">
        <f t="shared" si="12"/>
        <v>8</v>
      </c>
      <c r="C741" s="66" t="s">
        <v>885</v>
      </c>
      <c r="D741" s="30" t="s">
        <v>24</v>
      </c>
      <c r="E741" s="65">
        <v>45894</v>
      </c>
      <c r="F741" s="66" t="s">
        <v>487</v>
      </c>
      <c r="G741" s="66" t="s">
        <v>489</v>
      </c>
      <c r="H741" s="66" t="s">
        <v>508</v>
      </c>
      <c r="I741" s="67">
        <v>884036</v>
      </c>
      <c r="J741" s="67">
        <v>70723</v>
      </c>
      <c r="K741" s="67">
        <v>954759</v>
      </c>
      <c r="L741" s="22">
        <v>45925</v>
      </c>
    </row>
    <row r="742" spans="1:12" hidden="1" x14ac:dyDescent="0.25">
      <c r="A742" s="16" t="s">
        <v>12</v>
      </c>
      <c r="B742" s="29">
        <f t="shared" si="12"/>
        <v>8</v>
      </c>
      <c r="C742" s="66" t="s">
        <v>886</v>
      </c>
      <c r="D742" s="30" t="s">
        <v>24</v>
      </c>
      <c r="E742" s="65">
        <v>45894</v>
      </c>
      <c r="F742" s="66" t="s">
        <v>487</v>
      </c>
      <c r="G742" s="66" t="s">
        <v>489</v>
      </c>
      <c r="H742" s="66" t="s">
        <v>525</v>
      </c>
      <c r="I742" s="67">
        <v>3684890</v>
      </c>
      <c r="J742" s="67">
        <v>294791</v>
      </c>
      <c r="K742" s="67">
        <v>3979681</v>
      </c>
      <c r="L742" s="22">
        <v>45925</v>
      </c>
    </row>
    <row r="743" spans="1:12" hidden="1" x14ac:dyDescent="0.25">
      <c r="A743" s="16" t="s">
        <v>12</v>
      </c>
      <c r="B743" s="29">
        <f t="shared" si="12"/>
        <v>8</v>
      </c>
      <c r="C743" s="66" t="s">
        <v>887</v>
      </c>
      <c r="D743" s="30" t="s">
        <v>24</v>
      </c>
      <c r="E743" s="65">
        <v>45894</v>
      </c>
      <c r="F743" s="66" t="s">
        <v>487</v>
      </c>
      <c r="G743" s="66" t="s">
        <v>489</v>
      </c>
      <c r="H743" s="66" t="s">
        <v>526</v>
      </c>
      <c r="I743" s="67">
        <v>1052172</v>
      </c>
      <c r="J743" s="67">
        <v>84174</v>
      </c>
      <c r="K743" s="67">
        <v>1136346</v>
      </c>
      <c r="L743" s="22">
        <v>45925</v>
      </c>
    </row>
    <row r="744" spans="1:12" hidden="1" x14ac:dyDescent="0.25">
      <c r="A744" s="16" t="s">
        <v>12</v>
      </c>
      <c r="B744" s="29">
        <f t="shared" si="12"/>
        <v>8</v>
      </c>
      <c r="C744" s="66" t="s">
        <v>888</v>
      </c>
      <c r="D744" s="30" t="s">
        <v>24</v>
      </c>
      <c r="E744" s="65">
        <v>45894</v>
      </c>
      <c r="F744" s="66" t="s">
        <v>487</v>
      </c>
      <c r="G744" s="66" t="s">
        <v>489</v>
      </c>
      <c r="H744" s="66" t="s">
        <v>531</v>
      </c>
      <c r="I744" s="67">
        <v>931709</v>
      </c>
      <c r="J744" s="67">
        <v>74537</v>
      </c>
      <c r="K744" s="67">
        <v>1006246</v>
      </c>
      <c r="L744" s="22">
        <v>45925</v>
      </c>
    </row>
    <row r="745" spans="1:12" hidden="1" x14ac:dyDescent="0.25">
      <c r="A745" s="16" t="s">
        <v>12</v>
      </c>
      <c r="B745" s="29">
        <f t="shared" si="12"/>
        <v>8</v>
      </c>
      <c r="C745" s="66" t="s">
        <v>889</v>
      </c>
      <c r="D745" s="30" t="s">
        <v>24</v>
      </c>
      <c r="E745" s="65">
        <v>45894</v>
      </c>
      <c r="F745" s="66" t="s">
        <v>487</v>
      </c>
      <c r="G745" s="66" t="s">
        <v>489</v>
      </c>
      <c r="H745" s="66" t="s">
        <v>536</v>
      </c>
      <c r="I745" s="67">
        <v>1197560</v>
      </c>
      <c r="J745" s="67">
        <v>95805</v>
      </c>
      <c r="K745" s="67">
        <v>1293365</v>
      </c>
      <c r="L745" s="22">
        <v>45925</v>
      </c>
    </row>
    <row r="746" spans="1:12" hidden="1" x14ac:dyDescent="0.25">
      <c r="A746" s="16" t="s">
        <v>12</v>
      </c>
      <c r="B746" s="29">
        <f t="shared" si="12"/>
        <v>8</v>
      </c>
      <c r="C746" s="66" t="s">
        <v>890</v>
      </c>
      <c r="D746" s="30" t="s">
        <v>24</v>
      </c>
      <c r="E746" s="65">
        <v>45895</v>
      </c>
      <c r="F746" s="66" t="s">
        <v>487</v>
      </c>
      <c r="G746" s="66" t="s">
        <v>489</v>
      </c>
      <c r="H746" s="66" t="s">
        <v>697</v>
      </c>
      <c r="I746" s="67">
        <v>8041315</v>
      </c>
      <c r="J746" s="67">
        <v>643305</v>
      </c>
      <c r="K746" s="67">
        <v>8684620</v>
      </c>
      <c r="L746" s="22">
        <v>45925</v>
      </c>
    </row>
    <row r="747" spans="1:12" hidden="1" x14ac:dyDescent="0.25">
      <c r="A747" s="16" t="s">
        <v>12</v>
      </c>
      <c r="B747" s="29">
        <f t="shared" si="12"/>
        <v>8</v>
      </c>
      <c r="C747" s="66" t="s">
        <v>891</v>
      </c>
      <c r="D747" s="30" t="s">
        <v>24</v>
      </c>
      <c r="E747" s="65">
        <v>45895</v>
      </c>
      <c r="F747" s="66" t="s">
        <v>487</v>
      </c>
      <c r="G747" s="66" t="s">
        <v>489</v>
      </c>
      <c r="H747" s="66" t="s">
        <v>501</v>
      </c>
      <c r="I747" s="67">
        <v>316515</v>
      </c>
      <c r="J747" s="67">
        <v>25321</v>
      </c>
      <c r="K747" s="67">
        <v>341836</v>
      </c>
      <c r="L747" s="22">
        <v>45925</v>
      </c>
    </row>
    <row r="748" spans="1:12" hidden="1" x14ac:dyDescent="0.25">
      <c r="A748" s="16" t="s">
        <v>12</v>
      </c>
      <c r="B748" s="29">
        <f t="shared" si="12"/>
        <v>8</v>
      </c>
      <c r="C748" s="66" t="s">
        <v>892</v>
      </c>
      <c r="D748" s="30" t="s">
        <v>24</v>
      </c>
      <c r="E748" s="65">
        <v>45895</v>
      </c>
      <c r="F748" s="66" t="s">
        <v>487</v>
      </c>
      <c r="G748" s="66" t="s">
        <v>489</v>
      </c>
      <c r="H748" s="66" t="s">
        <v>533</v>
      </c>
      <c r="I748" s="67">
        <v>821569</v>
      </c>
      <c r="J748" s="67">
        <v>65726</v>
      </c>
      <c r="K748" s="67">
        <v>887295</v>
      </c>
      <c r="L748" s="22">
        <v>45925</v>
      </c>
    </row>
    <row r="749" spans="1:12" hidden="1" x14ac:dyDescent="0.25">
      <c r="A749" s="16" t="s">
        <v>12</v>
      </c>
      <c r="B749" s="29">
        <f t="shared" si="12"/>
        <v>8</v>
      </c>
      <c r="C749" s="66" t="s">
        <v>893</v>
      </c>
      <c r="D749" s="30" t="s">
        <v>24</v>
      </c>
      <c r="E749" s="65">
        <v>45895</v>
      </c>
      <c r="F749" s="66" t="s">
        <v>487</v>
      </c>
      <c r="G749" s="66" t="s">
        <v>489</v>
      </c>
      <c r="H749" s="66" t="s">
        <v>513</v>
      </c>
      <c r="I749" s="67">
        <v>1524839</v>
      </c>
      <c r="J749" s="67">
        <v>121987</v>
      </c>
      <c r="K749" s="67">
        <v>1646826</v>
      </c>
      <c r="L749" s="22">
        <v>45925</v>
      </c>
    </row>
    <row r="750" spans="1:12" hidden="1" x14ac:dyDescent="0.25">
      <c r="A750" s="16" t="s">
        <v>12</v>
      </c>
      <c r="B750" s="29">
        <f t="shared" si="12"/>
        <v>8</v>
      </c>
      <c r="C750" s="66" t="s">
        <v>894</v>
      </c>
      <c r="D750" s="30" t="s">
        <v>24</v>
      </c>
      <c r="E750" s="65">
        <v>45895</v>
      </c>
      <c r="F750" s="66" t="s">
        <v>487</v>
      </c>
      <c r="G750" s="66" t="s">
        <v>489</v>
      </c>
      <c r="H750" s="66" t="s">
        <v>522</v>
      </c>
      <c r="I750" s="67">
        <v>1795550</v>
      </c>
      <c r="J750" s="67">
        <v>143644</v>
      </c>
      <c r="K750" s="67">
        <v>1939194</v>
      </c>
      <c r="L750" s="22">
        <v>45925</v>
      </c>
    </row>
    <row r="751" spans="1:12" hidden="1" x14ac:dyDescent="0.25">
      <c r="A751" s="16" t="s">
        <v>12</v>
      </c>
      <c r="B751" s="29">
        <f t="shared" si="12"/>
        <v>8</v>
      </c>
      <c r="C751" s="66" t="s">
        <v>895</v>
      </c>
      <c r="D751" s="30" t="s">
        <v>24</v>
      </c>
      <c r="E751" s="65">
        <v>45895</v>
      </c>
      <c r="F751" s="66" t="s">
        <v>487</v>
      </c>
      <c r="G751" s="66" t="s">
        <v>489</v>
      </c>
      <c r="H751" s="66" t="s">
        <v>519</v>
      </c>
      <c r="I751" s="67">
        <v>1401588</v>
      </c>
      <c r="J751" s="67">
        <v>112127</v>
      </c>
      <c r="K751" s="67">
        <v>1513715</v>
      </c>
      <c r="L751" s="22">
        <v>45925</v>
      </c>
    </row>
    <row r="752" spans="1:12" hidden="1" x14ac:dyDescent="0.25">
      <c r="A752" s="16" t="s">
        <v>12</v>
      </c>
      <c r="B752" s="29">
        <f t="shared" si="12"/>
        <v>8</v>
      </c>
      <c r="C752" s="66" t="s">
        <v>896</v>
      </c>
      <c r="D752" s="30" t="s">
        <v>24</v>
      </c>
      <c r="E752" s="65">
        <v>45898</v>
      </c>
      <c r="F752" s="66" t="s">
        <v>487</v>
      </c>
      <c r="G752" s="66" t="s">
        <v>489</v>
      </c>
      <c r="H752" s="66" t="s">
        <v>503</v>
      </c>
      <c r="I752" s="67">
        <v>1244183</v>
      </c>
      <c r="J752" s="67">
        <v>99535</v>
      </c>
      <c r="K752" s="67">
        <v>1343718</v>
      </c>
      <c r="L752" s="22">
        <v>45925</v>
      </c>
    </row>
    <row r="753" spans="1:12" hidden="1" x14ac:dyDescent="0.25">
      <c r="A753" s="16" t="s">
        <v>12</v>
      </c>
      <c r="B753" s="29">
        <f t="shared" si="12"/>
        <v>8</v>
      </c>
      <c r="C753" s="66" t="s">
        <v>897</v>
      </c>
      <c r="D753" s="30" t="s">
        <v>24</v>
      </c>
      <c r="E753" s="65">
        <v>45898</v>
      </c>
      <c r="F753" s="66" t="s">
        <v>487</v>
      </c>
      <c r="G753" s="66" t="s">
        <v>489</v>
      </c>
      <c r="H753" s="66" t="s">
        <v>540</v>
      </c>
      <c r="I753" s="67">
        <v>1582575</v>
      </c>
      <c r="J753" s="67">
        <v>126606</v>
      </c>
      <c r="K753" s="67">
        <v>1709181</v>
      </c>
      <c r="L753" s="22">
        <v>45925</v>
      </c>
    </row>
    <row r="754" spans="1:12" hidden="1" x14ac:dyDescent="0.25">
      <c r="A754" s="16" t="s">
        <v>12</v>
      </c>
      <c r="B754" s="29">
        <f t="shared" si="12"/>
        <v>8</v>
      </c>
      <c r="C754" s="66" t="s">
        <v>898</v>
      </c>
      <c r="D754" s="30" t="s">
        <v>24</v>
      </c>
      <c r="E754" s="65">
        <v>45898</v>
      </c>
      <c r="F754" s="66" t="s">
        <v>487</v>
      </c>
      <c r="G754" s="66" t="s">
        <v>489</v>
      </c>
      <c r="H754" s="66" t="s">
        <v>504</v>
      </c>
      <c r="I754" s="67">
        <v>852255</v>
      </c>
      <c r="J754" s="67">
        <v>68180</v>
      </c>
      <c r="K754" s="67">
        <v>920435</v>
      </c>
      <c r="L754" s="22">
        <v>45925</v>
      </c>
    </row>
    <row r="755" spans="1:12" hidden="1" x14ac:dyDescent="0.25">
      <c r="A755" s="16" t="s">
        <v>12</v>
      </c>
      <c r="B755" s="29">
        <f t="shared" si="12"/>
        <v>8</v>
      </c>
      <c r="C755" s="66" t="s">
        <v>899</v>
      </c>
      <c r="D755" s="30" t="s">
        <v>24</v>
      </c>
      <c r="E755" s="65">
        <v>45898</v>
      </c>
      <c r="F755" s="66" t="s">
        <v>487</v>
      </c>
      <c r="G755" s="66" t="s">
        <v>489</v>
      </c>
      <c r="H755" s="66" t="s">
        <v>496</v>
      </c>
      <c r="I755" s="67">
        <v>1155592</v>
      </c>
      <c r="J755" s="67">
        <v>92447</v>
      </c>
      <c r="K755" s="67">
        <v>1248039</v>
      </c>
      <c r="L755" s="22">
        <v>45925</v>
      </c>
    </row>
    <row r="756" spans="1:12" hidden="1" x14ac:dyDescent="0.25">
      <c r="A756" s="16" t="s">
        <v>12</v>
      </c>
      <c r="B756" s="29">
        <f t="shared" si="12"/>
        <v>8</v>
      </c>
      <c r="C756" s="66" t="s">
        <v>900</v>
      </c>
      <c r="D756" s="30" t="s">
        <v>24</v>
      </c>
      <c r="E756" s="65">
        <v>45898</v>
      </c>
      <c r="F756" s="66" t="s">
        <v>487</v>
      </c>
      <c r="G756" s="66" t="s">
        <v>489</v>
      </c>
      <c r="H756" s="66" t="s">
        <v>499</v>
      </c>
      <c r="I756" s="67">
        <v>1244577</v>
      </c>
      <c r="J756" s="67">
        <v>99566</v>
      </c>
      <c r="K756" s="67">
        <v>1344143</v>
      </c>
      <c r="L756" s="22">
        <v>45925</v>
      </c>
    </row>
    <row r="757" spans="1:12" hidden="1" x14ac:dyDescent="0.25">
      <c r="A757" s="16" t="s">
        <v>13</v>
      </c>
      <c r="B757" s="29">
        <f t="shared" si="12"/>
        <v>8</v>
      </c>
      <c r="C757" s="66" t="s">
        <v>903</v>
      </c>
      <c r="D757" s="30" t="s">
        <v>700</v>
      </c>
      <c r="E757" s="65">
        <v>45894</v>
      </c>
      <c r="F757" s="66" t="s">
        <v>487</v>
      </c>
      <c r="G757" s="66" t="s">
        <v>489</v>
      </c>
      <c r="H757" s="66" t="s">
        <v>904</v>
      </c>
      <c r="I757" s="67">
        <v>-211531</v>
      </c>
      <c r="J757" s="67">
        <v>-16922</v>
      </c>
      <c r="K757" s="67">
        <v>-228453</v>
      </c>
      <c r="L757" s="22">
        <v>45925</v>
      </c>
    </row>
    <row r="758" spans="1:12" hidden="1" x14ac:dyDescent="0.25">
      <c r="A758" s="16" t="s">
        <v>13</v>
      </c>
      <c r="B758" s="29">
        <f t="shared" ref="B758:B821" si="13">MONTH(E758)</f>
        <v>8</v>
      </c>
      <c r="C758" s="66" t="s">
        <v>903</v>
      </c>
      <c r="D758" s="30" t="s">
        <v>700</v>
      </c>
      <c r="E758" s="65">
        <v>45873</v>
      </c>
      <c r="F758" s="66" t="s">
        <v>487</v>
      </c>
      <c r="G758" s="66" t="s">
        <v>489</v>
      </c>
      <c r="H758" s="66" t="s">
        <v>905</v>
      </c>
      <c r="I758" s="67">
        <v>-91373</v>
      </c>
      <c r="J758" s="67">
        <v>-7310</v>
      </c>
      <c r="K758" s="67">
        <v>-98683</v>
      </c>
      <c r="L758" s="22">
        <v>45925</v>
      </c>
    </row>
    <row r="759" spans="1:12" hidden="1" x14ac:dyDescent="0.25">
      <c r="A759" s="16" t="s">
        <v>13</v>
      </c>
      <c r="B759" s="29">
        <f t="shared" si="13"/>
        <v>8</v>
      </c>
      <c r="C759" s="66" t="s">
        <v>903</v>
      </c>
      <c r="D759" s="30" t="s">
        <v>700</v>
      </c>
      <c r="E759" s="65">
        <v>45873</v>
      </c>
      <c r="F759" s="66" t="s">
        <v>487</v>
      </c>
      <c r="G759" s="66" t="s">
        <v>489</v>
      </c>
      <c r="H759" s="66" t="s">
        <v>906</v>
      </c>
      <c r="I759" s="67">
        <v>-424104</v>
      </c>
      <c r="J759" s="67">
        <v>-33928</v>
      </c>
      <c r="K759" s="67">
        <v>-458032</v>
      </c>
      <c r="L759" s="22">
        <v>45925</v>
      </c>
    </row>
    <row r="760" spans="1:12" hidden="1" x14ac:dyDescent="0.25">
      <c r="A760" s="16" t="s">
        <v>13</v>
      </c>
      <c r="B760" s="29">
        <f t="shared" si="13"/>
        <v>8</v>
      </c>
      <c r="C760" s="66" t="s">
        <v>903</v>
      </c>
      <c r="D760" s="30" t="s">
        <v>700</v>
      </c>
      <c r="E760" s="65">
        <v>45874</v>
      </c>
      <c r="F760" s="66" t="s">
        <v>487</v>
      </c>
      <c r="G760" s="66" t="s">
        <v>489</v>
      </c>
      <c r="H760" s="66" t="s">
        <v>907</v>
      </c>
      <c r="I760" s="67">
        <v>-212052</v>
      </c>
      <c r="J760" s="67">
        <v>-16964</v>
      </c>
      <c r="K760" s="67">
        <v>-229016</v>
      </c>
      <c r="L760" s="22">
        <v>45925</v>
      </c>
    </row>
    <row r="761" spans="1:12" hidden="1" x14ac:dyDescent="0.25">
      <c r="A761" s="16" t="s">
        <v>13</v>
      </c>
      <c r="B761" s="29">
        <f t="shared" si="13"/>
        <v>8</v>
      </c>
      <c r="C761" s="66" t="s">
        <v>903</v>
      </c>
      <c r="D761" s="30" t="s">
        <v>700</v>
      </c>
      <c r="E761" s="65">
        <v>45873</v>
      </c>
      <c r="F761" s="66" t="s">
        <v>487</v>
      </c>
      <c r="G761" s="66" t="s">
        <v>489</v>
      </c>
      <c r="H761" s="66" t="s">
        <v>908</v>
      </c>
      <c r="I761" s="67">
        <v>-113113</v>
      </c>
      <c r="J761" s="67">
        <v>-9049</v>
      </c>
      <c r="K761" s="67">
        <v>-122162</v>
      </c>
      <c r="L761" s="22">
        <v>45925</v>
      </c>
    </row>
    <row r="762" spans="1:12" hidden="1" x14ac:dyDescent="0.25">
      <c r="A762" s="16" t="s">
        <v>13</v>
      </c>
      <c r="B762" s="29">
        <f t="shared" si="13"/>
        <v>8</v>
      </c>
      <c r="C762" s="66" t="s">
        <v>903</v>
      </c>
      <c r="D762" s="30" t="s">
        <v>700</v>
      </c>
      <c r="E762" s="65">
        <v>45888</v>
      </c>
      <c r="F762" s="66" t="s">
        <v>487</v>
      </c>
      <c r="G762" s="66" t="s">
        <v>489</v>
      </c>
      <c r="H762" s="66" t="s">
        <v>909</v>
      </c>
      <c r="I762" s="67">
        <v>-459384</v>
      </c>
      <c r="J762" s="67">
        <v>-36750</v>
      </c>
      <c r="K762" s="67">
        <v>-496134</v>
      </c>
      <c r="L762" s="22">
        <v>45925</v>
      </c>
    </row>
    <row r="763" spans="1:12" hidden="1" x14ac:dyDescent="0.25">
      <c r="A763" s="16" t="s">
        <v>13</v>
      </c>
      <c r="B763" s="29">
        <f t="shared" si="13"/>
        <v>8</v>
      </c>
      <c r="C763" s="66" t="s">
        <v>903</v>
      </c>
      <c r="D763" s="30" t="s">
        <v>700</v>
      </c>
      <c r="E763" s="65">
        <v>45887</v>
      </c>
      <c r="F763" s="66" t="s">
        <v>487</v>
      </c>
      <c r="G763" s="66" t="s">
        <v>489</v>
      </c>
      <c r="H763" s="66" t="s">
        <v>910</v>
      </c>
      <c r="I763" s="67">
        <v>-577964</v>
      </c>
      <c r="J763" s="67">
        <v>-46237</v>
      </c>
      <c r="K763" s="67">
        <v>-624201</v>
      </c>
      <c r="L763" s="22">
        <v>45925</v>
      </c>
    </row>
    <row r="764" spans="1:12" hidden="1" x14ac:dyDescent="0.25">
      <c r="A764" s="16" t="s">
        <v>13</v>
      </c>
      <c r="B764" s="29">
        <f t="shared" si="13"/>
        <v>8</v>
      </c>
      <c r="C764" s="66" t="s">
        <v>903</v>
      </c>
      <c r="D764" s="30" t="s">
        <v>700</v>
      </c>
      <c r="E764" s="65">
        <v>45881</v>
      </c>
      <c r="F764" s="66" t="s">
        <v>487</v>
      </c>
      <c r="G764" s="66" t="s">
        <v>489</v>
      </c>
      <c r="H764" s="66" t="s">
        <v>904</v>
      </c>
      <c r="I764" s="67">
        <v>-647555</v>
      </c>
      <c r="J764" s="67">
        <v>-51804</v>
      </c>
      <c r="K764" s="67">
        <v>-699359</v>
      </c>
      <c r="L764" s="22">
        <v>45925</v>
      </c>
    </row>
    <row r="765" spans="1:12" hidden="1" x14ac:dyDescent="0.25">
      <c r="A765" s="16" t="s">
        <v>13</v>
      </c>
      <c r="B765" s="29">
        <f t="shared" si="13"/>
        <v>8</v>
      </c>
      <c r="C765" s="66" t="s">
        <v>903</v>
      </c>
      <c r="D765" s="30" t="s">
        <v>700</v>
      </c>
      <c r="E765" s="65">
        <v>45877</v>
      </c>
      <c r="F765" s="66" t="s">
        <v>487</v>
      </c>
      <c r="G765" s="66" t="s">
        <v>489</v>
      </c>
      <c r="H765" s="66" t="s">
        <v>911</v>
      </c>
      <c r="I765" s="67">
        <v>-354154</v>
      </c>
      <c r="J765" s="67">
        <v>-28332</v>
      </c>
      <c r="K765" s="67">
        <v>-382486</v>
      </c>
      <c r="L765" s="22">
        <v>45925</v>
      </c>
    </row>
    <row r="766" spans="1:12" hidden="1" x14ac:dyDescent="0.25">
      <c r="A766" s="16" t="s">
        <v>13</v>
      </c>
      <c r="B766" s="29">
        <f t="shared" si="13"/>
        <v>8</v>
      </c>
      <c r="C766" s="66" t="s">
        <v>903</v>
      </c>
      <c r="D766" s="30" t="s">
        <v>700</v>
      </c>
      <c r="E766" s="65">
        <v>45884</v>
      </c>
      <c r="F766" s="66" t="s">
        <v>487</v>
      </c>
      <c r="G766" s="66" t="s">
        <v>489</v>
      </c>
      <c r="H766" s="66" t="s">
        <v>912</v>
      </c>
      <c r="I766" s="67">
        <v>-106026</v>
      </c>
      <c r="J766" s="67">
        <v>-8482</v>
      </c>
      <c r="K766" s="67">
        <v>-114508</v>
      </c>
      <c r="L766" s="22">
        <v>45925</v>
      </c>
    </row>
    <row r="767" spans="1:12" hidden="1" x14ac:dyDescent="0.25">
      <c r="A767" s="16" t="s">
        <v>13</v>
      </c>
      <c r="B767" s="29">
        <f t="shared" si="13"/>
        <v>8</v>
      </c>
      <c r="C767" s="66" t="s">
        <v>903</v>
      </c>
      <c r="D767" s="30" t="s">
        <v>700</v>
      </c>
      <c r="E767" s="65">
        <v>45875</v>
      </c>
      <c r="F767" s="66" t="s">
        <v>487</v>
      </c>
      <c r="G767" s="66" t="s">
        <v>489</v>
      </c>
      <c r="H767" s="66" t="s">
        <v>913</v>
      </c>
      <c r="I767" s="67">
        <v>-158445</v>
      </c>
      <c r="J767" s="67">
        <v>-12676</v>
      </c>
      <c r="K767" s="67">
        <v>-171121</v>
      </c>
      <c r="L767" s="22">
        <v>45925</v>
      </c>
    </row>
    <row r="768" spans="1:12" hidden="1" x14ac:dyDescent="0.25">
      <c r="A768" s="16" t="s">
        <v>13</v>
      </c>
      <c r="B768" s="29">
        <f t="shared" si="13"/>
        <v>8</v>
      </c>
      <c r="C768" s="66" t="s">
        <v>903</v>
      </c>
      <c r="D768" s="30" t="s">
        <v>700</v>
      </c>
      <c r="E768" s="65">
        <v>45884</v>
      </c>
      <c r="F768" s="66" t="s">
        <v>487</v>
      </c>
      <c r="G768" s="66" t="s">
        <v>489</v>
      </c>
      <c r="H768" s="66" t="s">
        <v>913</v>
      </c>
      <c r="I768" s="67">
        <v>-143019</v>
      </c>
      <c r="J768" s="67">
        <v>-11442</v>
      </c>
      <c r="K768" s="67">
        <v>-154461</v>
      </c>
      <c r="L768" s="22">
        <v>45925</v>
      </c>
    </row>
    <row r="769" spans="1:12" hidden="1" x14ac:dyDescent="0.25">
      <c r="A769" s="16" t="s">
        <v>13</v>
      </c>
      <c r="B769" s="29">
        <f t="shared" si="13"/>
        <v>8</v>
      </c>
      <c r="C769" s="66" t="s">
        <v>903</v>
      </c>
      <c r="D769" s="30" t="s">
        <v>700</v>
      </c>
      <c r="E769" s="65">
        <v>45871</v>
      </c>
      <c r="F769" s="66" t="s">
        <v>487</v>
      </c>
      <c r="G769" s="66" t="s">
        <v>489</v>
      </c>
      <c r="H769" s="66" t="s">
        <v>914</v>
      </c>
      <c r="I769" s="67">
        <v>-742182</v>
      </c>
      <c r="J769" s="67">
        <v>-59375</v>
      </c>
      <c r="K769" s="67">
        <v>-801557</v>
      </c>
      <c r="L769" s="22">
        <v>45925</v>
      </c>
    </row>
    <row r="770" spans="1:12" hidden="1" x14ac:dyDescent="0.25">
      <c r="A770" s="16" t="s">
        <v>13</v>
      </c>
      <c r="B770" s="29">
        <f t="shared" si="13"/>
        <v>8</v>
      </c>
      <c r="C770" s="66" t="s">
        <v>903</v>
      </c>
      <c r="D770" s="30" t="s">
        <v>700</v>
      </c>
      <c r="E770" s="65">
        <v>45887</v>
      </c>
      <c r="F770" s="66" t="s">
        <v>487</v>
      </c>
      <c r="G770" s="66" t="s">
        <v>489</v>
      </c>
      <c r="H770" s="66" t="s">
        <v>915</v>
      </c>
      <c r="I770" s="67">
        <v>-553120</v>
      </c>
      <c r="J770" s="67">
        <v>-44250</v>
      </c>
      <c r="K770" s="67">
        <v>-597370</v>
      </c>
      <c r="L770" s="22">
        <v>45925</v>
      </c>
    </row>
    <row r="771" spans="1:12" hidden="1" x14ac:dyDescent="0.25">
      <c r="A771" s="16" t="s">
        <v>13</v>
      </c>
      <c r="B771" s="29">
        <f t="shared" si="13"/>
        <v>8</v>
      </c>
      <c r="C771" s="66" t="s">
        <v>903</v>
      </c>
      <c r="D771" s="30" t="s">
        <v>700</v>
      </c>
      <c r="E771" s="65">
        <v>45887</v>
      </c>
      <c r="F771" s="66" t="s">
        <v>487</v>
      </c>
      <c r="G771" s="66" t="s">
        <v>489</v>
      </c>
      <c r="H771" s="66" t="s">
        <v>914</v>
      </c>
      <c r="I771" s="67">
        <v>-105505</v>
      </c>
      <c r="J771" s="67">
        <v>-8440</v>
      </c>
      <c r="K771" s="67">
        <v>-113945</v>
      </c>
      <c r="L771" s="22">
        <v>45925</v>
      </c>
    </row>
    <row r="772" spans="1:12" hidden="1" x14ac:dyDescent="0.25">
      <c r="A772" s="16" t="s">
        <v>13</v>
      </c>
      <c r="B772" s="29">
        <f t="shared" si="13"/>
        <v>8</v>
      </c>
      <c r="C772" s="66" t="s">
        <v>903</v>
      </c>
      <c r="D772" s="30" t="s">
        <v>700</v>
      </c>
      <c r="E772" s="65">
        <v>45886</v>
      </c>
      <c r="F772" s="66" t="s">
        <v>487</v>
      </c>
      <c r="G772" s="66" t="s">
        <v>489</v>
      </c>
      <c r="H772" s="66" t="s">
        <v>916</v>
      </c>
      <c r="I772" s="67">
        <v>-187191</v>
      </c>
      <c r="J772" s="67">
        <v>-14975</v>
      </c>
      <c r="K772" s="67">
        <v>-202166</v>
      </c>
      <c r="L772" s="22">
        <v>45925</v>
      </c>
    </row>
    <row r="773" spans="1:12" hidden="1" x14ac:dyDescent="0.25">
      <c r="A773" s="16" t="s">
        <v>13</v>
      </c>
      <c r="B773" s="29">
        <f t="shared" si="13"/>
        <v>8</v>
      </c>
      <c r="C773" s="66" t="s">
        <v>903</v>
      </c>
      <c r="D773" s="30" t="s">
        <v>700</v>
      </c>
      <c r="E773" s="65">
        <v>45880</v>
      </c>
      <c r="F773" s="66" t="s">
        <v>487</v>
      </c>
      <c r="G773" s="66" t="s">
        <v>489</v>
      </c>
      <c r="H773" s="66" t="s">
        <v>917</v>
      </c>
      <c r="I773" s="67">
        <v>-328442</v>
      </c>
      <c r="J773" s="67">
        <v>-26276</v>
      </c>
      <c r="K773" s="67">
        <v>-354718</v>
      </c>
      <c r="L773" s="22">
        <v>45925</v>
      </c>
    </row>
    <row r="774" spans="1:12" hidden="1" x14ac:dyDescent="0.25">
      <c r="A774" s="16" t="s">
        <v>13</v>
      </c>
      <c r="B774" s="29">
        <f t="shared" si="13"/>
        <v>8</v>
      </c>
      <c r="C774" s="66" t="s">
        <v>903</v>
      </c>
      <c r="D774" s="30" t="s">
        <v>700</v>
      </c>
      <c r="E774" s="65">
        <v>45889</v>
      </c>
      <c r="F774" s="66" t="s">
        <v>487</v>
      </c>
      <c r="G774" s="66" t="s">
        <v>489</v>
      </c>
      <c r="H774" s="66" t="s">
        <v>918</v>
      </c>
      <c r="I774" s="67">
        <v>-105505</v>
      </c>
      <c r="J774" s="67">
        <v>-8440</v>
      </c>
      <c r="K774" s="67">
        <v>-113945</v>
      </c>
      <c r="L774" s="22">
        <v>45925</v>
      </c>
    </row>
    <row r="775" spans="1:12" hidden="1" x14ac:dyDescent="0.25">
      <c r="A775" s="16" t="s">
        <v>13</v>
      </c>
      <c r="B775" s="29">
        <f t="shared" si="13"/>
        <v>8</v>
      </c>
      <c r="C775" s="66" t="s">
        <v>903</v>
      </c>
      <c r="D775" s="30" t="s">
        <v>700</v>
      </c>
      <c r="E775" s="65">
        <v>45888</v>
      </c>
      <c r="F775" s="66" t="s">
        <v>487</v>
      </c>
      <c r="G775" s="66" t="s">
        <v>489</v>
      </c>
      <c r="H775" s="66" t="s">
        <v>919</v>
      </c>
      <c r="I775" s="67">
        <v>-350110</v>
      </c>
      <c r="J775" s="67">
        <v>-28009</v>
      </c>
      <c r="K775" s="67">
        <v>-378119</v>
      </c>
      <c r="L775" s="22">
        <v>45925</v>
      </c>
    </row>
    <row r="776" spans="1:12" hidden="1" x14ac:dyDescent="0.25">
      <c r="A776" s="16" t="s">
        <v>13</v>
      </c>
      <c r="B776" s="29">
        <f t="shared" si="13"/>
        <v>8</v>
      </c>
      <c r="C776" s="66" t="s">
        <v>903</v>
      </c>
      <c r="D776" s="30" t="s">
        <v>700</v>
      </c>
      <c r="E776" s="65">
        <v>45888</v>
      </c>
      <c r="F776" s="66" t="s">
        <v>487</v>
      </c>
      <c r="G776" s="66" t="s">
        <v>489</v>
      </c>
      <c r="H776" s="66" t="s">
        <v>920</v>
      </c>
      <c r="I776" s="67">
        <v>-211531</v>
      </c>
      <c r="J776" s="67">
        <v>-16922</v>
      </c>
      <c r="K776" s="67">
        <v>-228453</v>
      </c>
      <c r="L776" s="22">
        <v>45925</v>
      </c>
    </row>
    <row r="777" spans="1:12" hidden="1" x14ac:dyDescent="0.25">
      <c r="A777" s="16" t="s">
        <v>13</v>
      </c>
      <c r="B777" s="29">
        <f t="shared" si="13"/>
        <v>8</v>
      </c>
      <c r="C777" s="66" t="s">
        <v>903</v>
      </c>
      <c r="D777" s="30" t="s">
        <v>700</v>
      </c>
      <c r="E777" s="65">
        <v>45873</v>
      </c>
      <c r="F777" s="66" t="s">
        <v>487</v>
      </c>
      <c r="G777" s="66" t="s">
        <v>489</v>
      </c>
      <c r="H777" s="66" t="s">
        <v>921</v>
      </c>
      <c r="I777" s="67">
        <v>-175785</v>
      </c>
      <c r="J777" s="67">
        <v>-14063</v>
      </c>
      <c r="K777" s="67">
        <v>-189848</v>
      </c>
      <c r="L777" s="22">
        <v>45925</v>
      </c>
    </row>
    <row r="778" spans="1:12" hidden="1" x14ac:dyDescent="0.25">
      <c r="A778" s="16" t="s">
        <v>13</v>
      </c>
      <c r="B778" s="29">
        <f t="shared" si="13"/>
        <v>8</v>
      </c>
      <c r="C778" s="66" t="s">
        <v>903</v>
      </c>
      <c r="D778" s="30" t="s">
        <v>700</v>
      </c>
      <c r="E778" s="65">
        <v>45885</v>
      </c>
      <c r="F778" s="66" t="s">
        <v>487</v>
      </c>
      <c r="G778" s="66" t="s">
        <v>489</v>
      </c>
      <c r="H778" s="66" t="s">
        <v>922</v>
      </c>
      <c r="I778" s="67">
        <v>-226226</v>
      </c>
      <c r="J778" s="67">
        <v>-18098</v>
      </c>
      <c r="K778" s="67">
        <v>-244324</v>
      </c>
      <c r="L778" s="22">
        <v>45925</v>
      </c>
    </row>
    <row r="779" spans="1:12" hidden="1" x14ac:dyDescent="0.25">
      <c r="A779" s="16" t="s">
        <v>13</v>
      </c>
      <c r="B779" s="29">
        <f t="shared" si="13"/>
        <v>8</v>
      </c>
      <c r="C779" s="66" t="s">
        <v>903</v>
      </c>
      <c r="D779" s="30" t="s">
        <v>700</v>
      </c>
      <c r="E779" s="65">
        <v>45897</v>
      </c>
      <c r="F779" s="66" t="s">
        <v>487</v>
      </c>
      <c r="G779" s="66" t="s">
        <v>489</v>
      </c>
      <c r="H779" s="66" t="s">
        <v>923</v>
      </c>
      <c r="I779" s="67">
        <v>-288772</v>
      </c>
      <c r="J779" s="67">
        <v>-23102</v>
      </c>
      <c r="K779" s="67">
        <v>-311874</v>
      </c>
      <c r="L779" s="22">
        <v>45925</v>
      </c>
    </row>
    <row r="780" spans="1:12" hidden="1" x14ac:dyDescent="0.25">
      <c r="A780" s="16" t="s">
        <v>13</v>
      </c>
      <c r="B780" s="29">
        <f t="shared" si="13"/>
        <v>8</v>
      </c>
      <c r="C780" s="66" t="s">
        <v>903</v>
      </c>
      <c r="D780" s="30" t="s">
        <v>700</v>
      </c>
      <c r="E780" s="65">
        <v>45888</v>
      </c>
      <c r="F780" s="66" t="s">
        <v>487</v>
      </c>
      <c r="G780" s="66" t="s">
        <v>489</v>
      </c>
      <c r="H780" s="66" t="s">
        <v>910</v>
      </c>
      <c r="I780" s="67">
        <v>-105462</v>
      </c>
      <c r="J780" s="67">
        <v>-8437</v>
      </c>
      <c r="K780" s="67">
        <v>-113899</v>
      </c>
      <c r="L780" s="22">
        <v>45925</v>
      </c>
    </row>
    <row r="781" spans="1:12" hidden="1" x14ac:dyDescent="0.25">
      <c r="A781" s="16" t="s">
        <v>13</v>
      </c>
      <c r="B781" s="29">
        <f t="shared" si="13"/>
        <v>8</v>
      </c>
      <c r="C781" s="66" t="s">
        <v>903</v>
      </c>
      <c r="D781" s="30" t="s">
        <v>700</v>
      </c>
      <c r="E781" s="65">
        <v>45892</v>
      </c>
      <c r="F781" s="66" t="s">
        <v>487</v>
      </c>
      <c r="G781" s="66" t="s">
        <v>489</v>
      </c>
      <c r="H781" s="66" t="s">
        <v>924</v>
      </c>
      <c r="I781" s="67">
        <v>-212052</v>
      </c>
      <c r="J781" s="67">
        <v>-16964</v>
      </c>
      <c r="K781" s="67">
        <v>-229016</v>
      </c>
      <c r="L781" s="22">
        <v>45925</v>
      </c>
    </row>
    <row r="782" spans="1:12" hidden="1" x14ac:dyDescent="0.25">
      <c r="A782" s="16" t="s">
        <v>13</v>
      </c>
      <c r="B782" s="29">
        <f t="shared" si="13"/>
        <v>8</v>
      </c>
      <c r="C782" s="66" t="s">
        <v>903</v>
      </c>
      <c r="D782" s="30" t="s">
        <v>700</v>
      </c>
      <c r="E782" s="65">
        <v>45884</v>
      </c>
      <c r="F782" s="66" t="s">
        <v>487</v>
      </c>
      <c r="G782" s="66" t="s">
        <v>489</v>
      </c>
      <c r="H782" s="66" t="s">
        <v>925</v>
      </c>
      <c r="I782" s="67">
        <v>-858789</v>
      </c>
      <c r="J782" s="67">
        <v>-68703</v>
      </c>
      <c r="K782" s="67">
        <v>-927492</v>
      </c>
      <c r="L782" s="22">
        <v>45925</v>
      </c>
    </row>
    <row r="783" spans="1:12" hidden="1" x14ac:dyDescent="0.25">
      <c r="A783" s="16" t="s">
        <v>13</v>
      </c>
      <c r="B783" s="29">
        <f t="shared" si="13"/>
        <v>8</v>
      </c>
      <c r="C783" s="66" t="s">
        <v>903</v>
      </c>
      <c r="D783" s="30" t="s">
        <v>700</v>
      </c>
      <c r="E783" s="65">
        <v>45890</v>
      </c>
      <c r="F783" s="66" t="s">
        <v>487</v>
      </c>
      <c r="G783" s="66" t="s">
        <v>489</v>
      </c>
      <c r="H783" s="66" t="s">
        <v>926</v>
      </c>
      <c r="I783" s="67">
        <v>-285384</v>
      </c>
      <c r="J783" s="67">
        <v>-22831</v>
      </c>
      <c r="K783" s="67">
        <v>-308215</v>
      </c>
      <c r="L783" s="22">
        <v>45925</v>
      </c>
    </row>
    <row r="784" spans="1:12" hidden="1" x14ac:dyDescent="0.25">
      <c r="A784" s="16" t="s">
        <v>13</v>
      </c>
      <c r="B784" s="29">
        <f t="shared" si="13"/>
        <v>8</v>
      </c>
      <c r="C784" s="66" t="s">
        <v>903</v>
      </c>
      <c r="D784" s="30" t="s">
        <v>700</v>
      </c>
      <c r="E784" s="65">
        <v>45883</v>
      </c>
      <c r="F784" s="66" t="s">
        <v>487</v>
      </c>
      <c r="G784" s="66" t="s">
        <v>489</v>
      </c>
      <c r="H784" s="66" t="s">
        <v>914</v>
      </c>
      <c r="I784" s="67">
        <v>-52815</v>
      </c>
      <c r="J784" s="67">
        <v>-4225</v>
      </c>
      <c r="K784" s="67">
        <v>-57040</v>
      </c>
      <c r="L784" s="22">
        <v>45925</v>
      </c>
    </row>
    <row r="785" spans="1:12" hidden="1" x14ac:dyDescent="0.25">
      <c r="A785" s="16" t="s">
        <v>13</v>
      </c>
      <c r="B785" s="29">
        <f t="shared" si="13"/>
        <v>8</v>
      </c>
      <c r="C785" s="66" t="s">
        <v>903</v>
      </c>
      <c r="D785" s="30" t="s">
        <v>700</v>
      </c>
      <c r="E785" s="65">
        <v>45889</v>
      </c>
      <c r="F785" s="66" t="s">
        <v>487</v>
      </c>
      <c r="G785" s="66" t="s">
        <v>489</v>
      </c>
      <c r="H785" s="66" t="s">
        <v>913</v>
      </c>
      <c r="I785" s="67">
        <v>-113113</v>
      </c>
      <c r="J785" s="67">
        <v>-9049</v>
      </c>
      <c r="K785" s="67">
        <v>-122162</v>
      </c>
      <c r="L785" s="22">
        <v>45925</v>
      </c>
    </row>
    <row r="786" spans="1:12" hidden="1" x14ac:dyDescent="0.25">
      <c r="A786" s="16" t="s">
        <v>13</v>
      </c>
      <c r="B786" s="29">
        <f t="shared" si="13"/>
        <v>8</v>
      </c>
      <c r="C786" s="66" t="s">
        <v>903</v>
      </c>
      <c r="D786" s="30" t="s">
        <v>700</v>
      </c>
      <c r="E786" s="65">
        <v>45871</v>
      </c>
      <c r="F786" s="66" t="s">
        <v>487</v>
      </c>
      <c r="G786" s="66" t="s">
        <v>489</v>
      </c>
      <c r="H786" s="66" t="s">
        <v>927</v>
      </c>
      <c r="I786" s="67">
        <v>-106026</v>
      </c>
      <c r="J786" s="67">
        <v>-8482</v>
      </c>
      <c r="K786" s="67">
        <v>-114508</v>
      </c>
      <c r="L786" s="22">
        <v>45925</v>
      </c>
    </row>
    <row r="787" spans="1:12" hidden="1" x14ac:dyDescent="0.25">
      <c r="A787" s="16" t="s">
        <v>13</v>
      </c>
      <c r="B787" s="29">
        <f t="shared" si="13"/>
        <v>8</v>
      </c>
      <c r="C787" s="66" t="s">
        <v>903</v>
      </c>
      <c r="D787" s="30" t="s">
        <v>700</v>
      </c>
      <c r="E787" s="65">
        <v>45887</v>
      </c>
      <c r="F787" s="66" t="s">
        <v>487</v>
      </c>
      <c r="G787" s="66" t="s">
        <v>489</v>
      </c>
      <c r="H787" s="66" t="s">
        <v>928</v>
      </c>
      <c r="I787" s="67">
        <v>-105505</v>
      </c>
      <c r="J787" s="67">
        <v>-8440</v>
      </c>
      <c r="K787" s="67">
        <v>-113945</v>
      </c>
      <c r="L787" s="22">
        <v>45925</v>
      </c>
    </row>
    <row r="788" spans="1:12" hidden="1" x14ac:dyDescent="0.25">
      <c r="A788" s="16" t="s">
        <v>13</v>
      </c>
      <c r="B788" s="29">
        <f t="shared" si="13"/>
        <v>8</v>
      </c>
      <c r="C788" s="66" t="s">
        <v>903</v>
      </c>
      <c r="D788" s="30" t="s">
        <v>700</v>
      </c>
      <c r="E788" s="65">
        <v>45880</v>
      </c>
      <c r="F788" s="66" t="s">
        <v>487</v>
      </c>
      <c r="G788" s="66" t="s">
        <v>489</v>
      </c>
      <c r="H788" s="66" t="s">
        <v>917</v>
      </c>
      <c r="I788" s="67">
        <v>-212052</v>
      </c>
      <c r="J788" s="67">
        <v>-16964</v>
      </c>
      <c r="K788" s="67">
        <v>-229016</v>
      </c>
      <c r="L788" s="22">
        <v>45925</v>
      </c>
    </row>
    <row r="789" spans="1:12" hidden="1" x14ac:dyDescent="0.25">
      <c r="A789" s="16" t="s">
        <v>13</v>
      </c>
      <c r="B789" s="29">
        <f t="shared" si="13"/>
        <v>8</v>
      </c>
      <c r="C789" s="66" t="s">
        <v>903</v>
      </c>
      <c r="D789" s="30" t="s">
        <v>700</v>
      </c>
      <c r="E789" s="65">
        <v>45885</v>
      </c>
      <c r="F789" s="66" t="s">
        <v>487</v>
      </c>
      <c r="G789" s="66" t="s">
        <v>489</v>
      </c>
      <c r="H789" s="66" t="s">
        <v>929</v>
      </c>
      <c r="I789" s="67">
        <v>-113113</v>
      </c>
      <c r="J789" s="67">
        <v>-9049</v>
      </c>
      <c r="K789" s="67">
        <v>-122162</v>
      </c>
      <c r="L789" s="22">
        <v>45925</v>
      </c>
    </row>
    <row r="790" spans="1:12" hidden="1" x14ac:dyDescent="0.25">
      <c r="A790" s="16" t="s">
        <v>13</v>
      </c>
      <c r="B790" s="29">
        <f t="shared" si="13"/>
        <v>8</v>
      </c>
      <c r="C790" s="66" t="s">
        <v>903</v>
      </c>
      <c r="D790" s="30" t="s">
        <v>700</v>
      </c>
      <c r="E790" s="65">
        <v>45892</v>
      </c>
      <c r="F790" s="66" t="s">
        <v>487</v>
      </c>
      <c r="G790" s="66" t="s">
        <v>489</v>
      </c>
      <c r="H790" s="66" t="s">
        <v>927</v>
      </c>
      <c r="I790" s="67">
        <v>-445365</v>
      </c>
      <c r="J790" s="67">
        <v>-35629</v>
      </c>
      <c r="K790" s="67">
        <v>-480994</v>
      </c>
      <c r="L790" s="22">
        <v>45925</v>
      </c>
    </row>
    <row r="791" spans="1:12" hidden="1" x14ac:dyDescent="0.25">
      <c r="A791" s="16" t="s">
        <v>13</v>
      </c>
      <c r="B791" s="29">
        <f t="shared" si="13"/>
        <v>8</v>
      </c>
      <c r="C791" s="66" t="s">
        <v>903</v>
      </c>
      <c r="D791" s="30" t="s">
        <v>700</v>
      </c>
      <c r="E791" s="65">
        <v>45877</v>
      </c>
      <c r="F791" s="66" t="s">
        <v>487</v>
      </c>
      <c r="G791" s="66" t="s">
        <v>489</v>
      </c>
      <c r="H791" s="66" t="s">
        <v>930</v>
      </c>
      <c r="I791" s="67">
        <v>-491779</v>
      </c>
      <c r="J791" s="67">
        <v>-39343</v>
      </c>
      <c r="K791" s="67">
        <v>-531122</v>
      </c>
      <c r="L791" s="22">
        <v>45925</v>
      </c>
    </row>
    <row r="792" spans="1:12" hidden="1" x14ac:dyDescent="0.25">
      <c r="A792" s="16" t="s">
        <v>13</v>
      </c>
      <c r="B792" s="29">
        <f t="shared" si="13"/>
        <v>8</v>
      </c>
      <c r="C792" s="66" t="s">
        <v>903</v>
      </c>
      <c r="D792" s="30" t="s">
        <v>700</v>
      </c>
      <c r="E792" s="65">
        <v>45894</v>
      </c>
      <c r="F792" s="66" t="s">
        <v>487</v>
      </c>
      <c r="G792" s="66" t="s">
        <v>489</v>
      </c>
      <c r="H792" s="66" t="s">
        <v>931</v>
      </c>
      <c r="I792" s="67">
        <v>-106026</v>
      </c>
      <c r="J792" s="67">
        <v>-8482</v>
      </c>
      <c r="K792" s="67">
        <v>-114508</v>
      </c>
      <c r="L792" s="22">
        <v>45925</v>
      </c>
    </row>
    <row r="793" spans="1:12" hidden="1" x14ac:dyDescent="0.25">
      <c r="A793" s="16" t="s">
        <v>13</v>
      </c>
      <c r="B793" s="29">
        <f t="shared" si="13"/>
        <v>8</v>
      </c>
      <c r="C793" s="66" t="s">
        <v>903</v>
      </c>
      <c r="D793" s="30" t="s">
        <v>700</v>
      </c>
      <c r="E793" s="65">
        <v>45882</v>
      </c>
      <c r="F793" s="66" t="s">
        <v>487</v>
      </c>
      <c r="G793" s="66" t="s">
        <v>489</v>
      </c>
      <c r="H793" s="66" t="s">
        <v>905</v>
      </c>
      <c r="I793" s="67">
        <v>-422541</v>
      </c>
      <c r="J793" s="67">
        <v>-33803</v>
      </c>
      <c r="K793" s="67">
        <v>-456344</v>
      </c>
      <c r="L793" s="22">
        <v>45925</v>
      </c>
    </row>
    <row r="794" spans="1:12" hidden="1" x14ac:dyDescent="0.25">
      <c r="A794" s="16" t="s">
        <v>13</v>
      </c>
      <c r="B794" s="29">
        <f t="shared" si="13"/>
        <v>8</v>
      </c>
      <c r="C794" s="66" t="s">
        <v>903</v>
      </c>
      <c r="D794" s="30" t="s">
        <v>700</v>
      </c>
      <c r="E794" s="65">
        <v>45891</v>
      </c>
      <c r="F794" s="66" t="s">
        <v>487</v>
      </c>
      <c r="G794" s="66" t="s">
        <v>489</v>
      </c>
      <c r="H794" s="66" t="s">
        <v>923</v>
      </c>
      <c r="I794" s="67">
        <v>-239405</v>
      </c>
      <c r="J794" s="67">
        <v>-19152</v>
      </c>
      <c r="K794" s="67">
        <v>-258557</v>
      </c>
      <c r="L794" s="22">
        <v>45925</v>
      </c>
    </row>
    <row r="795" spans="1:12" hidden="1" x14ac:dyDescent="0.25">
      <c r="A795" s="16" t="s">
        <v>13</v>
      </c>
      <c r="B795" s="29">
        <f t="shared" si="13"/>
        <v>8</v>
      </c>
      <c r="C795" s="66" t="s">
        <v>903</v>
      </c>
      <c r="D795" s="30" t="s">
        <v>700</v>
      </c>
      <c r="E795" s="65">
        <v>45870</v>
      </c>
      <c r="F795" s="66" t="s">
        <v>487</v>
      </c>
      <c r="G795" s="66" t="s">
        <v>489</v>
      </c>
      <c r="H795" s="66" t="s">
        <v>916</v>
      </c>
      <c r="I795" s="67">
        <v>-211010</v>
      </c>
      <c r="J795" s="67">
        <v>-16881</v>
      </c>
      <c r="K795" s="67">
        <v>-227891</v>
      </c>
      <c r="L795" s="22">
        <v>45925</v>
      </c>
    </row>
    <row r="796" spans="1:12" hidden="1" x14ac:dyDescent="0.25">
      <c r="A796" s="16" t="s">
        <v>13</v>
      </c>
      <c r="B796" s="29">
        <f t="shared" si="13"/>
        <v>8</v>
      </c>
      <c r="C796" s="66" t="s">
        <v>903</v>
      </c>
      <c r="D796" s="30" t="s">
        <v>700</v>
      </c>
      <c r="E796" s="65">
        <v>45885</v>
      </c>
      <c r="F796" s="66" t="s">
        <v>487</v>
      </c>
      <c r="G796" s="66" t="s">
        <v>489</v>
      </c>
      <c r="H796" s="66" t="s">
        <v>932</v>
      </c>
      <c r="I796" s="67">
        <v>-211010</v>
      </c>
      <c r="J796" s="67">
        <v>-16881</v>
      </c>
      <c r="K796" s="67">
        <v>-227891</v>
      </c>
      <c r="L796" s="22">
        <v>45925</v>
      </c>
    </row>
    <row r="797" spans="1:12" hidden="1" x14ac:dyDescent="0.25">
      <c r="A797" s="16" t="s">
        <v>13</v>
      </c>
      <c r="B797" s="29">
        <f t="shared" si="13"/>
        <v>8</v>
      </c>
      <c r="C797" s="66" t="s">
        <v>903</v>
      </c>
      <c r="D797" s="30" t="s">
        <v>700</v>
      </c>
      <c r="E797" s="65">
        <v>45888</v>
      </c>
      <c r="F797" s="66" t="s">
        <v>487</v>
      </c>
      <c r="G797" s="66" t="s">
        <v>489</v>
      </c>
      <c r="H797" s="66" t="s">
        <v>933</v>
      </c>
      <c r="I797" s="67">
        <v>-153178</v>
      </c>
      <c r="J797" s="67">
        <v>-12254</v>
      </c>
      <c r="K797" s="67">
        <v>-165432</v>
      </c>
      <c r="L797" s="22">
        <v>45925</v>
      </c>
    </row>
    <row r="798" spans="1:12" hidden="1" x14ac:dyDescent="0.25">
      <c r="A798" s="16" t="s">
        <v>13</v>
      </c>
      <c r="B798" s="29">
        <f t="shared" si="13"/>
        <v>8</v>
      </c>
      <c r="C798" s="66" t="s">
        <v>903</v>
      </c>
      <c r="D798" s="30" t="s">
        <v>700</v>
      </c>
      <c r="E798" s="65">
        <v>45888</v>
      </c>
      <c r="F798" s="66" t="s">
        <v>487</v>
      </c>
      <c r="G798" s="66" t="s">
        <v>489</v>
      </c>
      <c r="H798" s="66" t="s">
        <v>934</v>
      </c>
      <c r="I798" s="67">
        <v>-384546</v>
      </c>
      <c r="J798" s="67">
        <v>-30763</v>
      </c>
      <c r="K798" s="67">
        <v>-415309</v>
      </c>
      <c r="L798" s="22">
        <v>45925</v>
      </c>
    </row>
    <row r="799" spans="1:12" hidden="1" x14ac:dyDescent="0.25">
      <c r="A799" s="16" t="s">
        <v>13</v>
      </c>
      <c r="B799" s="29">
        <f t="shared" si="13"/>
        <v>8</v>
      </c>
      <c r="C799" s="66" t="s">
        <v>903</v>
      </c>
      <c r="D799" s="30" t="s">
        <v>700</v>
      </c>
      <c r="E799" s="65">
        <v>45878</v>
      </c>
      <c r="F799" s="66" t="s">
        <v>487</v>
      </c>
      <c r="G799" s="66" t="s">
        <v>489</v>
      </c>
      <c r="H799" s="66" t="s">
        <v>935</v>
      </c>
      <c r="I799" s="67">
        <v>-158445</v>
      </c>
      <c r="J799" s="67">
        <v>-12676</v>
      </c>
      <c r="K799" s="67">
        <v>-171121</v>
      </c>
      <c r="L799" s="22">
        <v>45925</v>
      </c>
    </row>
    <row r="800" spans="1:12" hidden="1" x14ac:dyDescent="0.25">
      <c r="A800" s="16" t="s">
        <v>13</v>
      </c>
      <c r="B800" s="29">
        <f t="shared" si="13"/>
        <v>8</v>
      </c>
      <c r="C800" s="66" t="s">
        <v>903</v>
      </c>
      <c r="D800" s="30" t="s">
        <v>700</v>
      </c>
      <c r="E800" s="65">
        <v>45883</v>
      </c>
      <c r="F800" s="66" t="s">
        <v>487</v>
      </c>
      <c r="G800" s="66" t="s">
        <v>489</v>
      </c>
      <c r="H800" s="66" t="s">
        <v>912</v>
      </c>
      <c r="I800" s="67">
        <v>-423583</v>
      </c>
      <c r="J800" s="67">
        <v>-33886</v>
      </c>
      <c r="K800" s="67">
        <v>-457469</v>
      </c>
      <c r="L800" s="22">
        <v>45925</v>
      </c>
    </row>
    <row r="801" spans="1:12" hidden="1" x14ac:dyDescent="0.25">
      <c r="A801" s="16" t="s">
        <v>13</v>
      </c>
      <c r="B801" s="29">
        <f t="shared" si="13"/>
        <v>8</v>
      </c>
      <c r="C801" s="66" t="s">
        <v>903</v>
      </c>
      <c r="D801" s="30" t="s">
        <v>700</v>
      </c>
      <c r="E801" s="65">
        <v>45888</v>
      </c>
      <c r="F801" s="66" t="s">
        <v>487</v>
      </c>
      <c r="G801" s="66" t="s">
        <v>489</v>
      </c>
      <c r="H801" s="66" t="s">
        <v>914</v>
      </c>
      <c r="I801" s="67">
        <v>-52815</v>
      </c>
      <c r="J801" s="67">
        <v>-4225</v>
      </c>
      <c r="K801" s="67">
        <v>-57040</v>
      </c>
      <c r="L801" s="22">
        <v>45925</v>
      </c>
    </row>
    <row r="802" spans="1:12" hidden="1" x14ac:dyDescent="0.25">
      <c r="A802" s="16" t="s">
        <v>13</v>
      </c>
      <c r="B802" s="29">
        <f t="shared" si="13"/>
        <v>8</v>
      </c>
      <c r="C802" s="66" t="s">
        <v>903</v>
      </c>
      <c r="D802" s="30" t="s">
        <v>700</v>
      </c>
      <c r="E802" s="65">
        <v>45873</v>
      </c>
      <c r="F802" s="66" t="s">
        <v>487</v>
      </c>
      <c r="G802" s="66" t="s">
        <v>489</v>
      </c>
      <c r="H802" s="66" t="s">
        <v>919</v>
      </c>
      <c r="I802" s="67">
        <v>-226226</v>
      </c>
      <c r="J802" s="67">
        <v>-18098</v>
      </c>
      <c r="K802" s="67">
        <v>-244324</v>
      </c>
      <c r="L802" s="22">
        <v>45925</v>
      </c>
    </row>
    <row r="803" spans="1:12" hidden="1" x14ac:dyDescent="0.25">
      <c r="A803" s="16" t="s">
        <v>13</v>
      </c>
      <c r="B803" s="29">
        <f t="shared" si="13"/>
        <v>8</v>
      </c>
      <c r="C803" s="66" t="s">
        <v>903</v>
      </c>
      <c r="D803" s="30" t="s">
        <v>700</v>
      </c>
      <c r="E803" s="65">
        <v>45888</v>
      </c>
      <c r="F803" s="66" t="s">
        <v>487</v>
      </c>
      <c r="G803" s="66" t="s">
        <v>489</v>
      </c>
      <c r="H803" s="66" t="s">
        <v>936</v>
      </c>
      <c r="I803" s="67">
        <v>-316515</v>
      </c>
      <c r="J803" s="67">
        <v>-25321</v>
      </c>
      <c r="K803" s="67">
        <v>-341836</v>
      </c>
      <c r="L803" s="22">
        <v>45925</v>
      </c>
    </row>
    <row r="804" spans="1:12" hidden="1" x14ac:dyDescent="0.25">
      <c r="A804" s="16" t="s">
        <v>13</v>
      </c>
      <c r="B804" s="29">
        <f t="shared" si="13"/>
        <v>8</v>
      </c>
      <c r="C804" s="66" t="s">
        <v>903</v>
      </c>
      <c r="D804" s="30" t="s">
        <v>700</v>
      </c>
      <c r="E804" s="65">
        <v>45870</v>
      </c>
      <c r="F804" s="66" t="s">
        <v>487</v>
      </c>
      <c r="G804" s="66" t="s">
        <v>489</v>
      </c>
      <c r="H804" s="66" t="s">
        <v>937</v>
      </c>
      <c r="I804" s="67">
        <v>-285384</v>
      </c>
      <c r="J804" s="67">
        <v>-22831</v>
      </c>
      <c r="K804" s="67">
        <v>-308215</v>
      </c>
      <c r="L804" s="22">
        <v>45925</v>
      </c>
    </row>
    <row r="805" spans="1:12" hidden="1" x14ac:dyDescent="0.25">
      <c r="A805" s="16" t="s">
        <v>13</v>
      </c>
      <c r="B805" s="29">
        <f t="shared" si="13"/>
        <v>8</v>
      </c>
      <c r="C805" s="66" t="s">
        <v>903</v>
      </c>
      <c r="D805" s="30" t="s">
        <v>700</v>
      </c>
      <c r="E805" s="65">
        <v>45885</v>
      </c>
      <c r="F805" s="66" t="s">
        <v>487</v>
      </c>
      <c r="G805" s="66" t="s">
        <v>489</v>
      </c>
      <c r="H805" s="66" t="s">
        <v>938</v>
      </c>
      <c r="I805" s="67">
        <v>-212052</v>
      </c>
      <c r="J805" s="67">
        <v>-16964</v>
      </c>
      <c r="K805" s="67">
        <v>-229016</v>
      </c>
      <c r="L805" s="22">
        <v>45925</v>
      </c>
    </row>
    <row r="806" spans="1:12" hidden="1" x14ac:dyDescent="0.25">
      <c r="A806" s="16" t="s">
        <v>12</v>
      </c>
      <c r="B806" s="29">
        <f t="shared" si="13"/>
        <v>9</v>
      </c>
      <c r="C806" s="85" t="s">
        <v>950</v>
      </c>
      <c r="D806" s="30" t="s">
        <v>24</v>
      </c>
      <c r="E806" s="84">
        <v>45903</v>
      </c>
      <c r="F806" s="66" t="s">
        <v>487</v>
      </c>
      <c r="G806" s="66" t="s">
        <v>489</v>
      </c>
      <c r="H806" s="85" t="s">
        <v>535</v>
      </c>
      <c r="I806" s="71">
        <v>2205210</v>
      </c>
      <c r="J806" s="86">
        <f t="shared" ref="J806:J869" si="14">ROUND((I806-M806)*8%,0)</f>
        <v>176417</v>
      </c>
      <c r="K806" s="23">
        <f>I806+J806</f>
        <v>2381627</v>
      </c>
    </row>
    <row r="807" spans="1:12" hidden="1" x14ac:dyDescent="0.25">
      <c r="A807" s="16" t="s">
        <v>12</v>
      </c>
      <c r="B807" s="29">
        <f t="shared" si="13"/>
        <v>9</v>
      </c>
      <c r="C807" s="85" t="s">
        <v>951</v>
      </c>
      <c r="D807" s="30" t="s">
        <v>24</v>
      </c>
      <c r="E807" s="84">
        <v>45903</v>
      </c>
      <c r="F807" s="66" t="s">
        <v>487</v>
      </c>
      <c r="G807" s="66" t="s">
        <v>489</v>
      </c>
      <c r="H807" s="85" t="s">
        <v>500</v>
      </c>
      <c r="I807" s="71">
        <v>1069390</v>
      </c>
      <c r="J807" s="86">
        <f t="shared" si="14"/>
        <v>85551</v>
      </c>
      <c r="K807" s="23">
        <f t="shared" ref="K807:K870" si="15">I807+J807</f>
        <v>1154941</v>
      </c>
    </row>
    <row r="808" spans="1:12" hidden="1" x14ac:dyDescent="0.25">
      <c r="A808" s="16" t="s">
        <v>12</v>
      </c>
      <c r="B808" s="29">
        <f t="shared" si="13"/>
        <v>9</v>
      </c>
      <c r="C808" s="85" t="s">
        <v>952</v>
      </c>
      <c r="D808" s="30" t="s">
        <v>24</v>
      </c>
      <c r="E808" s="84">
        <v>45903</v>
      </c>
      <c r="F808" s="66" t="s">
        <v>487</v>
      </c>
      <c r="G808" s="66" t="s">
        <v>489</v>
      </c>
      <c r="H808" s="85" t="s">
        <v>509</v>
      </c>
      <c r="I808" s="71">
        <v>1891295</v>
      </c>
      <c r="J808" s="86">
        <f t="shared" si="14"/>
        <v>151304</v>
      </c>
      <c r="K808" s="23">
        <f t="shared" si="15"/>
        <v>2042599</v>
      </c>
    </row>
    <row r="809" spans="1:12" hidden="1" x14ac:dyDescent="0.25">
      <c r="A809" s="16" t="s">
        <v>12</v>
      </c>
      <c r="B809" s="29">
        <f t="shared" si="13"/>
        <v>9</v>
      </c>
      <c r="C809" s="85" t="s">
        <v>953</v>
      </c>
      <c r="D809" s="30" t="s">
        <v>24</v>
      </c>
      <c r="E809" s="84">
        <v>45903</v>
      </c>
      <c r="F809" s="66" t="s">
        <v>487</v>
      </c>
      <c r="G809" s="66" t="s">
        <v>489</v>
      </c>
      <c r="H809" s="85" t="s">
        <v>537</v>
      </c>
      <c r="I809" s="71">
        <v>2042123</v>
      </c>
      <c r="J809" s="86">
        <f t="shared" si="14"/>
        <v>163370</v>
      </c>
      <c r="K809" s="23">
        <f t="shared" si="15"/>
        <v>2205493</v>
      </c>
    </row>
    <row r="810" spans="1:12" hidden="1" x14ac:dyDescent="0.25">
      <c r="A810" s="16" t="s">
        <v>12</v>
      </c>
      <c r="B810" s="29">
        <f t="shared" si="13"/>
        <v>9</v>
      </c>
      <c r="C810" s="85" t="s">
        <v>954</v>
      </c>
      <c r="D810" s="30" t="s">
        <v>24</v>
      </c>
      <c r="E810" s="84">
        <v>45903</v>
      </c>
      <c r="F810" s="66" t="s">
        <v>487</v>
      </c>
      <c r="G810" s="66" t="s">
        <v>489</v>
      </c>
      <c r="H810" s="85" t="s">
        <v>496</v>
      </c>
      <c r="I810" s="71">
        <v>476730</v>
      </c>
      <c r="J810" s="86">
        <f t="shared" si="14"/>
        <v>38138</v>
      </c>
      <c r="K810" s="23">
        <f t="shared" si="15"/>
        <v>514868</v>
      </c>
    </row>
    <row r="811" spans="1:12" hidden="1" x14ac:dyDescent="0.25">
      <c r="A811" s="16" t="s">
        <v>12</v>
      </c>
      <c r="B811" s="29">
        <f t="shared" si="13"/>
        <v>9</v>
      </c>
      <c r="C811" s="85" t="s">
        <v>955</v>
      </c>
      <c r="D811" s="30" t="s">
        <v>24</v>
      </c>
      <c r="E811" s="84">
        <v>45903</v>
      </c>
      <c r="F811" s="66" t="s">
        <v>487</v>
      </c>
      <c r="G811" s="66" t="s">
        <v>489</v>
      </c>
      <c r="H811" s="85" t="s">
        <v>532</v>
      </c>
      <c r="I811" s="71">
        <v>788690</v>
      </c>
      <c r="J811" s="86">
        <f t="shared" si="14"/>
        <v>63095</v>
      </c>
      <c r="K811" s="23">
        <f t="shared" si="15"/>
        <v>851785</v>
      </c>
    </row>
    <row r="812" spans="1:12" hidden="1" x14ac:dyDescent="0.25">
      <c r="A812" s="16" t="s">
        <v>12</v>
      </c>
      <c r="B812" s="29">
        <f t="shared" si="13"/>
        <v>9</v>
      </c>
      <c r="C812" s="85" t="s">
        <v>956</v>
      </c>
      <c r="D812" s="30" t="s">
        <v>24</v>
      </c>
      <c r="E812" s="84">
        <v>45903</v>
      </c>
      <c r="F812" s="66" t="s">
        <v>487</v>
      </c>
      <c r="G812" s="66" t="s">
        <v>489</v>
      </c>
      <c r="H812" s="85" t="s">
        <v>492</v>
      </c>
      <c r="I812" s="71">
        <v>1991845</v>
      </c>
      <c r="J812" s="86">
        <f t="shared" si="14"/>
        <v>159348</v>
      </c>
      <c r="K812" s="23">
        <f t="shared" si="15"/>
        <v>2151193</v>
      </c>
    </row>
    <row r="813" spans="1:12" hidden="1" x14ac:dyDescent="0.25">
      <c r="A813" s="16" t="s">
        <v>12</v>
      </c>
      <c r="B813" s="29">
        <f t="shared" si="13"/>
        <v>9</v>
      </c>
      <c r="C813" s="85" t="s">
        <v>957</v>
      </c>
      <c r="D813" s="30" t="s">
        <v>24</v>
      </c>
      <c r="E813" s="84">
        <v>45903</v>
      </c>
      <c r="F813" s="66" t="s">
        <v>487</v>
      </c>
      <c r="G813" s="66" t="s">
        <v>489</v>
      </c>
      <c r="H813" s="85" t="s">
        <v>541</v>
      </c>
      <c r="I813" s="71">
        <v>1577380</v>
      </c>
      <c r="J813" s="86">
        <f t="shared" si="14"/>
        <v>126190</v>
      </c>
      <c r="K813" s="23">
        <f t="shared" si="15"/>
        <v>1703570</v>
      </c>
    </row>
    <row r="814" spans="1:12" hidden="1" x14ac:dyDescent="0.25">
      <c r="A814" s="16" t="s">
        <v>12</v>
      </c>
      <c r="B814" s="29">
        <f t="shared" si="13"/>
        <v>9</v>
      </c>
      <c r="C814" s="85" t="s">
        <v>958</v>
      </c>
      <c r="D814" s="30" t="s">
        <v>24</v>
      </c>
      <c r="E814" s="84">
        <v>45903</v>
      </c>
      <c r="F814" s="66" t="s">
        <v>487</v>
      </c>
      <c r="G814" s="66" t="s">
        <v>489</v>
      </c>
      <c r="H814" s="85" t="s">
        <v>503</v>
      </c>
      <c r="I814" s="71">
        <v>1895458</v>
      </c>
      <c r="J814" s="86">
        <f t="shared" si="14"/>
        <v>151637</v>
      </c>
      <c r="K814" s="23">
        <f t="shared" si="15"/>
        <v>2047095</v>
      </c>
    </row>
    <row r="815" spans="1:12" hidden="1" x14ac:dyDescent="0.25">
      <c r="A815" s="16" t="s">
        <v>12</v>
      </c>
      <c r="B815" s="29">
        <f t="shared" si="13"/>
        <v>9</v>
      </c>
      <c r="C815" s="85" t="s">
        <v>959</v>
      </c>
      <c r="D815" s="30" t="s">
        <v>24</v>
      </c>
      <c r="E815" s="84">
        <v>45903</v>
      </c>
      <c r="F815" s="66" t="s">
        <v>487</v>
      </c>
      <c r="G815" s="66" t="s">
        <v>489</v>
      </c>
      <c r="H815" s="85" t="s">
        <v>499</v>
      </c>
      <c r="I815" s="71">
        <v>1546767</v>
      </c>
      <c r="J815" s="86">
        <f t="shared" si="14"/>
        <v>123741</v>
      </c>
      <c r="K815" s="23">
        <f t="shared" si="15"/>
        <v>1670508</v>
      </c>
    </row>
    <row r="816" spans="1:12" hidden="1" x14ac:dyDescent="0.25">
      <c r="A816" s="16" t="s">
        <v>12</v>
      </c>
      <c r="B816" s="29">
        <f t="shared" si="13"/>
        <v>9</v>
      </c>
      <c r="C816" s="85" t="s">
        <v>960</v>
      </c>
      <c r="D816" s="30" t="s">
        <v>24</v>
      </c>
      <c r="E816" s="84">
        <v>45903</v>
      </c>
      <c r="F816" s="66" t="s">
        <v>487</v>
      </c>
      <c r="G816" s="66" t="s">
        <v>489</v>
      </c>
      <c r="H816" s="85" t="s">
        <v>540</v>
      </c>
      <c r="I816" s="71">
        <v>2359160</v>
      </c>
      <c r="J816" s="86">
        <f t="shared" si="14"/>
        <v>188733</v>
      </c>
      <c r="K816" s="23">
        <f t="shared" si="15"/>
        <v>2547893</v>
      </c>
    </row>
    <row r="817" spans="1:11" hidden="1" x14ac:dyDescent="0.25">
      <c r="A817" s="16" t="s">
        <v>12</v>
      </c>
      <c r="B817" s="29">
        <f t="shared" si="13"/>
        <v>9</v>
      </c>
      <c r="C817" s="85" t="s">
        <v>961</v>
      </c>
      <c r="D817" s="30" t="s">
        <v>24</v>
      </c>
      <c r="E817" s="84">
        <v>45903</v>
      </c>
      <c r="F817" s="66" t="s">
        <v>487</v>
      </c>
      <c r="G817" s="66" t="s">
        <v>489</v>
      </c>
      <c r="H817" s="85" t="s">
        <v>544</v>
      </c>
      <c r="I817" s="71">
        <v>1285767</v>
      </c>
      <c r="J817" s="86">
        <f t="shared" si="14"/>
        <v>102861</v>
      </c>
      <c r="K817" s="23">
        <f t="shared" si="15"/>
        <v>1388628</v>
      </c>
    </row>
    <row r="818" spans="1:11" hidden="1" x14ac:dyDescent="0.25">
      <c r="A818" s="16" t="s">
        <v>12</v>
      </c>
      <c r="B818" s="29">
        <f t="shared" si="13"/>
        <v>9</v>
      </c>
      <c r="C818" s="85" t="s">
        <v>962</v>
      </c>
      <c r="D818" s="30" t="s">
        <v>24</v>
      </c>
      <c r="E818" s="84">
        <v>45903</v>
      </c>
      <c r="F818" s="66" t="s">
        <v>487</v>
      </c>
      <c r="G818" s="66" t="s">
        <v>489</v>
      </c>
      <c r="H818" s="85" t="s">
        <v>545</v>
      </c>
      <c r="I818" s="71">
        <v>1464086</v>
      </c>
      <c r="J818" s="86">
        <f t="shared" si="14"/>
        <v>117127</v>
      </c>
      <c r="K818" s="23">
        <f t="shared" si="15"/>
        <v>1581213</v>
      </c>
    </row>
    <row r="819" spans="1:11" hidden="1" x14ac:dyDescent="0.25">
      <c r="A819" s="16" t="s">
        <v>12</v>
      </c>
      <c r="B819" s="29">
        <f t="shared" si="13"/>
        <v>9</v>
      </c>
      <c r="C819" s="85" t="s">
        <v>963</v>
      </c>
      <c r="D819" s="30" t="s">
        <v>24</v>
      </c>
      <c r="E819" s="84">
        <v>45903</v>
      </c>
      <c r="F819" s="66" t="s">
        <v>487</v>
      </c>
      <c r="G819" s="66" t="s">
        <v>489</v>
      </c>
      <c r="H819" s="85" t="s">
        <v>513</v>
      </c>
      <c r="I819" s="71">
        <v>2522379</v>
      </c>
      <c r="J819" s="86">
        <f t="shared" si="14"/>
        <v>201790</v>
      </c>
      <c r="K819" s="23">
        <f t="shared" si="15"/>
        <v>2724169</v>
      </c>
    </row>
    <row r="820" spans="1:11" hidden="1" x14ac:dyDescent="0.25">
      <c r="A820" s="16" t="s">
        <v>12</v>
      </c>
      <c r="B820" s="29">
        <f t="shared" si="13"/>
        <v>9</v>
      </c>
      <c r="C820" s="85" t="s">
        <v>964</v>
      </c>
      <c r="D820" s="30" t="s">
        <v>24</v>
      </c>
      <c r="E820" s="84">
        <v>45903</v>
      </c>
      <c r="F820" s="66" t="s">
        <v>487</v>
      </c>
      <c r="G820" s="66" t="s">
        <v>489</v>
      </c>
      <c r="H820" s="85" t="s">
        <v>516</v>
      </c>
      <c r="I820" s="71">
        <v>762223</v>
      </c>
      <c r="J820" s="86">
        <f t="shared" si="14"/>
        <v>60978</v>
      </c>
      <c r="K820" s="23">
        <f t="shared" si="15"/>
        <v>823201</v>
      </c>
    </row>
    <row r="821" spans="1:11" hidden="1" x14ac:dyDescent="0.25">
      <c r="A821" s="16" t="s">
        <v>12</v>
      </c>
      <c r="B821" s="29">
        <f t="shared" si="13"/>
        <v>9</v>
      </c>
      <c r="C821" s="85" t="s">
        <v>965</v>
      </c>
      <c r="D821" s="30" t="s">
        <v>24</v>
      </c>
      <c r="E821" s="84">
        <v>45904</v>
      </c>
      <c r="F821" s="66" t="s">
        <v>487</v>
      </c>
      <c r="G821" s="66" t="s">
        <v>489</v>
      </c>
      <c r="H821" s="85" t="s">
        <v>513</v>
      </c>
      <c r="I821" s="71">
        <v>1479680</v>
      </c>
      <c r="J821" s="86">
        <f t="shared" si="14"/>
        <v>118374</v>
      </c>
      <c r="K821" s="23">
        <f t="shared" si="15"/>
        <v>1598054</v>
      </c>
    </row>
    <row r="822" spans="1:11" hidden="1" x14ac:dyDescent="0.25">
      <c r="A822" s="16" t="s">
        <v>12</v>
      </c>
      <c r="B822" s="29">
        <f t="shared" ref="B822:B881" si="16">MONTH(E822)</f>
        <v>9</v>
      </c>
      <c r="C822" s="85" t="s">
        <v>966</v>
      </c>
      <c r="D822" s="30" t="s">
        <v>24</v>
      </c>
      <c r="E822" s="84">
        <v>45904</v>
      </c>
      <c r="F822" s="66" t="s">
        <v>487</v>
      </c>
      <c r="G822" s="66" t="s">
        <v>489</v>
      </c>
      <c r="H822" s="85" t="s">
        <v>494</v>
      </c>
      <c r="I822" s="71">
        <v>2260221</v>
      </c>
      <c r="J822" s="86">
        <f t="shared" si="14"/>
        <v>180818</v>
      </c>
      <c r="K822" s="23">
        <f t="shared" si="15"/>
        <v>2441039</v>
      </c>
    </row>
    <row r="823" spans="1:11" hidden="1" x14ac:dyDescent="0.25">
      <c r="A823" s="16" t="s">
        <v>12</v>
      </c>
      <c r="B823" s="29">
        <f t="shared" si="16"/>
        <v>9</v>
      </c>
      <c r="C823" s="85" t="s">
        <v>967</v>
      </c>
      <c r="D823" s="30" t="s">
        <v>24</v>
      </c>
      <c r="E823" s="84">
        <v>45904</v>
      </c>
      <c r="F823" s="66" t="s">
        <v>487</v>
      </c>
      <c r="G823" s="66" t="s">
        <v>489</v>
      </c>
      <c r="H823" s="85" t="s">
        <v>501</v>
      </c>
      <c r="I823" s="71">
        <v>503825</v>
      </c>
      <c r="J823" s="86">
        <f t="shared" si="14"/>
        <v>40306</v>
      </c>
      <c r="K823" s="23">
        <f t="shared" si="15"/>
        <v>544131</v>
      </c>
    </row>
    <row r="824" spans="1:11" hidden="1" x14ac:dyDescent="0.25">
      <c r="A824" s="16" t="s">
        <v>12</v>
      </c>
      <c r="B824" s="29">
        <f t="shared" si="16"/>
        <v>9</v>
      </c>
      <c r="C824" s="85" t="s">
        <v>968</v>
      </c>
      <c r="D824" s="30" t="s">
        <v>24</v>
      </c>
      <c r="E824" s="84">
        <v>45904</v>
      </c>
      <c r="F824" s="66" t="s">
        <v>487</v>
      </c>
      <c r="G824" s="66" t="s">
        <v>489</v>
      </c>
      <c r="H824" s="85" t="s">
        <v>495</v>
      </c>
      <c r="I824" s="71">
        <v>1281282</v>
      </c>
      <c r="J824" s="86">
        <f t="shared" si="14"/>
        <v>102503</v>
      </c>
      <c r="K824" s="23">
        <f t="shared" si="15"/>
        <v>1383785</v>
      </c>
    </row>
    <row r="825" spans="1:11" hidden="1" x14ac:dyDescent="0.25">
      <c r="A825" s="16" t="s">
        <v>12</v>
      </c>
      <c r="B825" s="29">
        <f t="shared" si="16"/>
        <v>9</v>
      </c>
      <c r="C825" s="85" t="s">
        <v>969</v>
      </c>
      <c r="D825" s="30" t="s">
        <v>24</v>
      </c>
      <c r="E825" s="84">
        <v>45904</v>
      </c>
      <c r="F825" s="66" t="s">
        <v>487</v>
      </c>
      <c r="G825" s="66" t="s">
        <v>489</v>
      </c>
      <c r="H825" s="85" t="s">
        <v>504</v>
      </c>
      <c r="I825" s="71">
        <v>602943</v>
      </c>
      <c r="J825" s="86">
        <f t="shared" si="14"/>
        <v>48235</v>
      </c>
      <c r="K825" s="23">
        <f t="shared" si="15"/>
        <v>651178</v>
      </c>
    </row>
    <row r="826" spans="1:11" hidden="1" x14ac:dyDescent="0.25">
      <c r="A826" s="16" t="s">
        <v>12</v>
      </c>
      <c r="B826" s="29">
        <f t="shared" si="16"/>
        <v>9</v>
      </c>
      <c r="C826" s="85" t="s">
        <v>970</v>
      </c>
      <c r="D826" s="30" t="s">
        <v>24</v>
      </c>
      <c r="E826" s="84">
        <v>45904</v>
      </c>
      <c r="F826" s="66" t="s">
        <v>487</v>
      </c>
      <c r="G826" s="66" t="s">
        <v>489</v>
      </c>
      <c r="H826" s="85" t="s">
        <v>491</v>
      </c>
      <c r="I826" s="71">
        <v>933915</v>
      </c>
      <c r="J826" s="86">
        <f t="shared" si="14"/>
        <v>74713</v>
      </c>
      <c r="K826" s="23">
        <f t="shared" si="15"/>
        <v>1008628</v>
      </c>
    </row>
    <row r="827" spans="1:11" hidden="1" x14ac:dyDescent="0.25">
      <c r="A827" s="16" t="s">
        <v>12</v>
      </c>
      <c r="B827" s="29">
        <f t="shared" si="16"/>
        <v>9</v>
      </c>
      <c r="C827" s="85" t="s">
        <v>971</v>
      </c>
      <c r="D827" s="30" t="s">
        <v>24</v>
      </c>
      <c r="E827" s="84">
        <v>45904</v>
      </c>
      <c r="F827" s="66" t="s">
        <v>487</v>
      </c>
      <c r="G827" s="66" t="s">
        <v>489</v>
      </c>
      <c r="H827" s="85" t="s">
        <v>502</v>
      </c>
      <c r="I827" s="71">
        <v>1891295</v>
      </c>
      <c r="J827" s="86">
        <f t="shared" si="14"/>
        <v>151304</v>
      </c>
      <c r="K827" s="23">
        <f t="shared" si="15"/>
        <v>2042599</v>
      </c>
    </row>
    <row r="828" spans="1:11" hidden="1" x14ac:dyDescent="0.25">
      <c r="A828" s="16" t="s">
        <v>12</v>
      </c>
      <c r="B828" s="29">
        <f t="shared" si="16"/>
        <v>9</v>
      </c>
      <c r="C828" s="85" t="s">
        <v>972</v>
      </c>
      <c r="D828" s="30" t="s">
        <v>24</v>
      </c>
      <c r="E828" s="84">
        <v>45904</v>
      </c>
      <c r="F828" s="66" t="s">
        <v>487</v>
      </c>
      <c r="G828" s="66" t="s">
        <v>489</v>
      </c>
      <c r="H828" s="85" t="s">
        <v>515</v>
      </c>
      <c r="I828" s="71">
        <v>1052765</v>
      </c>
      <c r="J828" s="86">
        <f t="shared" si="14"/>
        <v>84221</v>
      </c>
      <c r="K828" s="23">
        <f t="shared" si="15"/>
        <v>1136986</v>
      </c>
    </row>
    <row r="829" spans="1:11" hidden="1" x14ac:dyDescent="0.25">
      <c r="A829" s="16" t="s">
        <v>12</v>
      </c>
      <c r="B829" s="29">
        <f t="shared" si="16"/>
        <v>9</v>
      </c>
      <c r="C829" s="85" t="s">
        <v>973</v>
      </c>
      <c r="D829" s="30" t="s">
        <v>24</v>
      </c>
      <c r="E829" s="84">
        <v>45905</v>
      </c>
      <c r="F829" s="66" t="s">
        <v>487</v>
      </c>
      <c r="G829" s="66" t="s">
        <v>489</v>
      </c>
      <c r="H829" s="85" t="s">
        <v>511</v>
      </c>
      <c r="I829" s="71">
        <v>2612401</v>
      </c>
      <c r="J829" s="86">
        <f t="shared" si="14"/>
        <v>208992</v>
      </c>
      <c r="K829" s="23">
        <f t="shared" si="15"/>
        <v>2821393</v>
      </c>
    </row>
    <row r="830" spans="1:11" hidden="1" x14ac:dyDescent="0.25">
      <c r="A830" s="16" t="s">
        <v>12</v>
      </c>
      <c r="B830" s="29">
        <f t="shared" si="16"/>
        <v>9</v>
      </c>
      <c r="C830" s="85" t="s">
        <v>974</v>
      </c>
      <c r="D830" s="30" t="s">
        <v>24</v>
      </c>
      <c r="E830" s="84">
        <v>45905</v>
      </c>
      <c r="F830" s="66" t="s">
        <v>487</v>
      </c>
      <c r="G830" s="66" t="s">
        <v>489</v>
      </c>
      <c r="H830" s="85" t="s">
        <v>507</v>
      </c>
      <c r="I830" s="71">
        <v>1516602</v>
      </c>
      <c r="J830" s="86">
        <f t="shared" si="14"/>
        <v>121328</v>
      </c>
      <c r="K830" s="23">
        <f t="shared" si="15"/>
        <v>1637930</v>
      </c>
    </row>
    <row r="831" spans="1:11" hidden="1" x14ac:dyDescent="0.25">
      <c r="A831" s="16" t="s">
        <v>12</v>
      </c>
      <c r="B831" s="29">
        <f t="shared" si="16"/>
        <v>9</v>
      </c>
      <c r="C831" s="85" t="s">
        <v>975</v>
      </c>
      <c r="D831" s="30" t="s">
        <v>24</v>
      </c>
      <c r="E831" s="84">
        <v>45905</v>
      </c>
      <c r="F831" s="66" t="s">
        <v>487</v>
      </c>
      <c r="G831" s="66" t="s">
        <v>489</v>
      </c>
      <c r="H831" s="85" t="s">
        <v>529</v>
      </c>
      <c r="I831" s="71">
        <v>1577380</v>
      </c>
      <c r="J831" s="86">
        <f t="shared" si="14"/>
        <v>126190</v>
      </c>
      <c r="K831" s="23">
        <f t="shared" si="15"/>
        <v>1703570</v>
      </c>
    </row>
    <row r="832" spans="1:11" hidden="1" x14ac:dyDescent="0.25">
      <c r="A832" s="16" t="s">
        <v>12</v>
      </c>
      <c r="B832" s="29">
        <f t="shared" si="16"/>
        <v>9</v>
      </c>
      <c r="C832" s="85" t="s">
        <v>976</v>
      </c>
      <c r="D832" s="30" t="s">
        <v>24</v>
      </c>
      <c r="E832" s="84">
        <v>45905</v>
      </c>
      <c r="F832" s="66" t="s">
        <v>487</v>
      </c>
      <c r="G832" s="66" t="s">
        <v>489</v>
      </c>
      <c r="H832" s="85" t="s">
        <v>521</v>
      </c>
      <c r="I832" s="71">
        <v>2087061</v>
      </c>
      <c r="J832" s="86">
        <f t="shared" si="14"/>
        <v>166965</v>
      </c>
      <c r="K832" s="23">
        <f t="shared" si="15"/>
        <v>2254026</v>
      </c>
    </row>
    <row r="833" spans="1:11" hidden="1" x14ac:dyDescent="0.25">
      <c r="A833" s="16" t="s">
        <v>12</v>
      </c>
      <c r="B833" s="29">
        <f t="shared" si="16"/>
        <v>9</v>
      </c>
      <c r="C833" s="85" t="s">
        <v>977</v>
      </c>
      <c r="D833" s="30" t="s">
        <v>24</v>
      </c>
      <c r="E833" s="84">
        <v>45905</v>
      </c>
      <c r="F833" s="66" t="s">
        <v>487</v>
      </c>
      <c r="G833" s="66" t="s">
        <v>489</v>
      </c>
      <c r="H833" s="85" t="s">
        <v>506</v>
      </c>
      <c r="I833" s="71">
        <v>718281</v>
      </c>
      <c r="J833" s="86">
        <f t="shared" si="14"/>
        <v>57462</v>
      </c>
      <c r="K833" s="23">
        <f t="shared" si="15"/>
        <v>775743</v>
      </c>
    </row>
    <row r="834" spans="1:11" hidden="1" x14ac:dyDescent="0.25">
      <c r="A834" s="16" t="s">
        <v>12</v>
      </c>
      <c r="B834" s="29">
        <f t="shared" si="16"/>
        <v>9</v>
      </c>
      <c r="C834" s="85" t="s">
        <v>978</v>
      </c>
      <c r="D834" s="30" t="s">
        <v>24</v>
      </c>
      <c r="E834" s="84">
        <v>45906</v>
      </c>
      <c r="F834" s="66" t="s">
        <v>487</v>
      </c>
      <c r="G834" s="66" t="s">
        <v>489</v>
      </c>
      <c r="H834" s="85" t="s">
        <v>517</v>
      </c>
      <c r="I834" s="71">
        <v>1095688</v>
      </c>
      <c r="J834" s="86">
        <f t="shared" si="14"/>
        <v>87655</v>
      </c>
      <c r="K834" s="23">
        <f t="shared" si="15"/>
        <v>1183343</v>
      </c>
    </row>
    <row r="835" spans="1:11" hidden="1" x14ac:dyDescent="0.25">
      <c r="A835" s="16" t="s">
        <v>12</v>
      </c>
      <c r="B835" s="29">
        <f t="shared" si="16"/>
        <v>9</v>
      </c>
      <c r="C835" s="85" t="s">
        <v>979</v>
      </c>
      <c r="D835" s="30" t="s">
        <v>24</v>
      </c>
      <c r="E835" s="84">
        <v>45906</v>
      </c>
      <c r="F835" s="66" t="s">
        <v>487</v>
      </c>
      <c r="G835" s="66" t="s">
        <v>489</v>
      </c>
      <c r="H835" s="85" t="s">
        <v>505</v>
      </c>
      <c r="I835" s="71">
        <v>1533157</v>
      </c>
      <c r="J835" s="86">
        <f t="shared" si="14"/>
        <v>122653</v>
      </c>
      <c r="K835" s="23">
        <f t="shared" si="15"/>
        <v>1655810</v>
      </c>
    </row>
    <row r="836" spans="1:11" hidden="1" x14ac:dyDescent="0.25">
      <c r="A836" s="16" t="s">
        <v>12</v>
      </c>
      <c r="B836" s="29">
        <f t="shared" si="16"/>
        <v>9</v>
      </c>
      <c r="C836" s="85" t="s">
        <v>980</v>
      </c>
      <c r="D836" s="30" t="s">
        <v>24</v>
      </c>
      <c r="E836" s="84">
        <v>45906</v>
      </c>
      <c r="F836" s="66" t="s">
        <v>487</v>
      </c>
      <c r="G836" s="66" t="s">
        <v>489</v>
      </c>
      <c r="H836" s="85" t="s">
        <v>539</v>
      </c>
      <c r="I836" s="71">
        <v>598780</v>
      </c>
      <c r="J836" s="86">
        <f t="shared" si="14"/>
        <v>47902</v>
      </c>
      <c r="K836" s="23">
        <f t="shared" si="15"/>
        <v>646682</v>
      </c>
    </row>
    <row r="837" spans="1:11" hidden="1" x14ac:dyDescent="0.25">
      <c r="A837" s="16" t="s">
        <v>12</v>
      </c>
      <c r="B837" s="29">
        <f t="shared" si="16"/>
        <v>9</v>
      </c>
      <c r="C837" s="85" t="s">
        <v>981</v>
      </c>
      <c r="D837" s="30" t="s">
        <v>24</v>
      </c>
      <c r="E837" s="84">
        <v>45908</v>
      </c>
      <c r="F837" s="66" t="s">
        <v>487</v>
      </c>
      <c r="G837" s="66" t="s">
        <v>489</v>
      </c>
      <c r="H837" s="85" t="s">
        <v>509</v>
      </c>
      <c r="I837" s="71">
        <v>2005655</v>
      </c>
      <c r="J837" s="86">
        <f t="shared" si="14"/>
        <v>160452</v>
      </c>
      <c r="K837" s="23">
        <f t="shared" si="15"/>
        <v>2166107</v>
      </c>
    </row>
    <row r="838" spans="1:11" hidden="1" x14ac:dyDescent="0.25">
      <c r="A838" s="16" t="s">
        <v>12</v>
      </c>
      <c r="B838" s="29">
        <f t="shared" si="16"/>
        <v>9</v>
      </c>
      <c r="C838" s="85" t="s">
        <v>982</v>
      </c>
      <c r="D838" s="30" t="s">
        <v>24</v>
      </c>
      <c r="E838" s="84">
        <v>45908</v>
      </c>
      <c r="F838" s="66" t="s">
        <v>487</v>
      </c>
      <c r="G838" s="66" t="s">
        <v>489</v>
      </c>
      <c r="H838" s="85" t="s">
        <v>510</v>
      </c>
      <c r="I838" s="71">
        <v>2374400</v>
      </c>
      <c r="J838" s="86">
        <f t="shared" si="14"/>
        <v>189952</v>
      </c>
      <c r="K838" s="23">
        <f t="shared" si="15"/>
        <v>2564352</v>
      </c>
    </row>
    <row r="839" spans="1:11" hidden="1" x14ac:dyDescent="0.25">
      <c r="A839" s="16" t="s">
        <v>12</v>
      </c>
      <c r="B839" s="29">
        <f t="shared" si="16"/>
        <v>9</v>
      </c>
      <c r="C839" s="85" t="s">
        <v>983</v>
      </c>
      <c r="D839" s="30" t="s">
        <v>24</v>
      </c>
      <c r="E839" s="84">
        <v>45908</v>
      </c>
      <c r="F839" s="66" t="s">
        <v>487</v>
      </c>
      <c r="G839" s="66" t="s">
        <v>489</v>
      </c>
      <c r="H839" s="85" t="s">
        <v>496</v>
      </c>
      <c r="I839" s="71">
        <v>569730</v>
      </c>
      <c r="J839" s="86">
        <f t="shared" si="14"/>
        <v>45578</v>
      </c>
      <c r="K839" s="23">
        <f t="shared" si="15"/>
        <v>615308</v>
      </c>
    </row>
    <row r="840" spans="1:11" hidden="1" x14ac:dyDescent="0.25">
      <c r="A840" s="16" t="s">
        <v>12</v>
      </c>
      <c r="B840" s="29">
        <f t="shared" si="16"/>
        <v>9</v>
      </c>
      <c r="C840" s="85" t="s">
        <v>984</v>
      </c>
      <c r="D840" s="30" t="s">
        <v>24</v>
      </c>
      <c r="E840" s="84">
        <v>45908</v>
      </c>
      <c r="F840" s="66" t="s">
        <v>487</v>
      </c>
      <c r="G840" s="66" t="s">
        <v>489</v>
      </c>
      <c r="H840" s="85" t="s">
        <v>532</v>
      </c>
      <c r="I840" s="71">
        <v>788690</v>
      </c>
      <c r="J840" s="86">
        <f t="shared" si="14"/>
        <v>63095</v>
      </c>
      <c r="K840" s="23">
        <f t="shared" si="15"/>
        <v>851785</v>
      </c>
    </row>
    <row r="841" spans="1:11" hidden="1" x14ac:dyDescent="0.25">
      <c r="A841" s="16" t="s">
        <v>12</v>
      </c>
      <c r="B841" s="29">
        <f t="shared" si="16"/>
        <v>9</v>
      </c>
      <c r="C841" s="85" t="s">
        <v>985</v>
      </c>
      <c r="D841" s="30" t="s">
        <v>24</v>
      </c>
      <c r="E841" s="84">
        <v>45908</v>
      </c>
      <c r="F841" s="66" t="s">
        <v>487</v>
      </c>
      <c r="G841" s="66" t="s">
        <v>489</v>
      </c>
      <c r="H841" s="85" t="s">
        <v>530</v>
      </c>
      <c r="I841" s="71">
        <v>1164345</v>
      </c>
      <c r="J841" s="86">
        <f t="shared" si="14"/>
        <v>93148</v>
      </c>
      <c r="K841" s="23">
        <f t="shared" si="15"/>
        <v>1257493</v>
      </c>
    </row>
    <row r="842" spans="1:11" hidden="1" x14ac:dyDescent="0.25">
      <c r="A842" s="16" t="s">
        <v>12</v>
      </c>
      <c r="B842" s="29">
        <f t="shared" si="16"/>
        <v>9</v>
      </c>
      <c r="C842" s="85" t="s">
        <v>986</v>
      </c>
      <c r="D842" s="30" t="s">
        <v>24</v>
      </c>
      <c r="E842" s="84">
        <v>45908</v>
      </c>
      <c r="F842" s="66" t="s">
        <v>487</v>
      </c>
      <c r="G842" s="66" t="s">
        <v>489</v>
      </c>
      <c r="H842" s="85" t="s">
        <v>535</v>
      </c>
      <c r="I842" s="71">
        <v>1288889</v>
      </c>
      <c r="J842" s="86">
        <f t="shared" si="14"/>
        <v>103111</v>
      </c>
      <c r="K842" s="23">
        <f t="shared" si="15"/>
        <v>1392000</v>
      </c>
    </row>
    <row r="843" spans="1:11" hidden="1" x14ac:dyDescent="0.25">
      <c r="A843" s="16" t="s">
        <v>12</v>
      </c>
      <c r="B843" s="29">
        <f t="shared" si="16"/>
        <v>9</v>
      </c>
      <c r="C843" s="85" t="s">
        <v>987</v>
      </c>
      <c r="D843" s="30" t="s">
        <v>24</v>
      </c>
      <c r="E843" s="84">
        <v>45908</v>
      </c>
      <c r="F843" s="66" t="s">
        <v>487</v>
      </c>
      <c r="G843" s="66" t="s">
        <v>489</v>
      </c>
      <c r="H843" s="85" t="s">
        <v>499</v>
      </c>
      <c r="I843" s="71">
        <v>1064698</v>
      </c>
      <c r="J843" s="86">
        <f t="shared" si="14"/>
        <v>85176</v>
      </c>
      <c r="K843" s="23">
        <f t="shared" si="15"/>
        <v>1149874</v>
      </c>
    </row>
    <row r="844" spans="1:11" hidden="1" x14ac:dyDescent="0.25">
      <c r="A844" s="16" t="s">
        <v>12</v>
      </c>
      <c r="B844" s="29">
        <f t="shared" si="16"/>
        <v>9</v>
      </c>
      <c r="C844" s="85" t="s">
        <v>988</v>
      </c>
      <c r="D844" s="30" t="s">
        <v>24</v>
      </c>
      <c r="E844" s="84">
        <v>45908</v>
      </c>
      <c r="F844" s="66" t="s">
        <v>487</v>
      </c>
      <c r="G844" s="66" t="s">
        <v>489</v>
      </c>
      <c r="H844" s="85" t="s">
        <v>545</v>
      </c>
      <c r="I844" s="71">
        <v>1132192</v>
      </c>
      <c r="J844" s="86">
        <f t="shared" si="14"/>
        <v>90575</v>
      </c>
      <c r="K844" s="23">
        <f t="shared" si="15"/>
        <v>1222767</v>
      </c>
    </row>
    <row r="845" spans="1:11" hidden="1" x14ac:dyDescent="0.25">
      <c r="A845" s="16" t="s">
        <v>12</v>
      </c>
      <c r="B845" s="29">
        <f t="shared" si="16"/>
        <v>9</v>
      </c>
      <c r="C845" s="85" t="s">
        <v>989</v>
      </c>
      <c r="D845" s="30" t="s">
        <v>24</v>
      </c>
      <c r="E845" s="84">
        <v>45908</v>
      </c>
      <c r="F845" s="66" t="s">
        <v>487</v>
      </c>
      <c r="G845" s="66" t="s">
        <v>489</v>
      </c>
      <c r="H845" s="85" t="s">
        <v>512</v>
      </c>
      <c r="I845" s="71">
        <v>600341</v>
      </c>
      <c r="J845" s="86">
        <f t="shared" si="14"/>
        <v>48027</v>
      </c>
      <c r="K845" s="23">
        <f t="shared" si="15"/>
        <v>648368</v>
      </c>
    </row>
    <row r="846" spans="1:11" hidden="1" x14ac:dyDescent="0.25">
      <c r="A846" s="16" t="s">
        <v>12</v>
      </c>
      <c r="B846" s="29">
        <f t="shared" si="16"/>
        <v>9</v>
      </c>
      <c r="C846" s="85" t="s">
        <v>990</v>
      </c>
      <c r="D846" s="30" t="s">
        <v>24</v>
      </c>
      <c r="E846" s="84">
        <v>45908</v>
      </c>
      <c r="F846" s="66" t="s">
        <v>487</v>
      </c>
      <c r="G846" s="66" t="s">
        <v>489</v>
      </c>
      <c r="H846" s="85" t="s">
        <v>534</v>
      </c>
      <c r="I846" s="71">
        <v>941745</v>
      </c>
      <c r="J846" s="86">
        <f t="shared" si="14"/>
        <v>75340</v>
      </c>
      <c r="K846" s="23">
        <f t="shared" si="15"/>
        <v>1017085</v>
      </c>
    </row>
    <row r="847" spans="1:11" hidden="1" x14ac:dyDescent="0.25">
      <c r="A847" s="16" t="s">
        <v>12</v>
      </c>
      <c r="B847" s="29">
        <f t="shared" si="16"/>
        <v>9</v>
      </c>
      <c r="C847" s="85" t="s">
        <v>991</v>
      </c>
      <c r="D847" s="30" t="s">
        <v>24</v>
      </c>
      <c r="E847" s="84">
        <v>45908</v>
      </c>
      <c r="F847" s="66" t="s">
        <v>487</v>
      </c>
      <c r="G847" s="66" t="s">
        <v>489</v>
      </c>
      <c r="H847" s="85" t="s">
        <v>533</v>
      </c>
      <c r="I847" s="71">
        <v>686180</v>
      </c>
      <c r="J847" s="86">
        <f t="shared" si="14"/>
        <v>54894</v>
      </c>
      <c r="K847" s="23">
        <f t="shared" si="15"/>
        <v>741074</v>
      </c>
    </row>
    <row r="848" spans="1:11" hidden="1" x14ac:dyDescent="0.25">
      <c r="A848" s="16" t="s">
        <v>12</v>
      </c>
      <c r="B848" s="29">
        <f t="shared" si="16"/>
        <v>9</v>
      </c>
      <c r="C848" s="85" t="s">
        <v>992</v>
      </c>
      <c r="D848" s="30" t="s">
        <v>24</v>
      </c>
      <c r="E848" s="84">
        <v>45909</v>
      </c>
      <c r="F848" s="66" t="s">
        <v>487</v>
      </c>
      <c r="G848" s="66" t="s">
        <v>489</v>
      </c>
      <c r="H848" s="85" t="s">
        <v>519</v>
      </c>
      <c r="I848" s="71">
        <v>437000</v>
      </c>
      <c r="J848" s="86">
        <f t="shared" si="14"/>
        <v>34960</v>
      </c>
      <c r="K848" s="23">
        <f t="shared" si="15"/>
        <v>471960</v>
      </c>
    </row>
    <row r="849" spans="1:11" hidden="1" x14ac:dyDescent="0.25">
      <c r="A849" s="16" t="s">
        <v>12</v>
      </c>
      <c r="B849" s="29">
        <f t="shared" si="16"/>
        <v>9</v>
      </c>
      <c r="C849" s="85" t="s">
        <v>993</v>
      </c>
      <c r="D849" s="30" t="s">
        <v>24</v>
      </c>
      <c r="E849" s="84">
        <v>45909</v>
      </c>
      <c r="F849" s="66" t="s">
        <v>487</v>
      </c>
      <c r="G849" s="66" t="s">
        <v>489</v>
      </c>
      <c r="H849" s="85" t="s">
        <v>513</v>
      </c>
      <c r="I849" s="71">
        <v>837145</v>
      </c>
      <c r="J849" s="86">
        <f t="shared" si="14"/>
        <v>66972</v>
      </c>
      <c r="K849" s="23">
        <f t="shared" si="15"/>
        <v>904117</v>
      </c>
    </row>
    <row r="850" spans="1:11" hidden="1" x14ac:dyDescent="0.25">
      <c r="A850" s="16" t="s">
        <v>12</v>
      </c>
      <c r="B850" s="29">
        <f t="shared" si="16"/>
        <v>9</v>
      </c>
      <c r="C850" s="85" t="s">
        <v>994</v>
      </c>
      <c r="D850" s="30" t="s">
        <v>24</v>
      </c>
      <c r="E850" s="84">
        <v>45909</v>
      </c>
      <c r="F850" s="66" t="s">
        <v>487</v>
      </c>
      <c r="G850" s="66" t="s">
        <v>489</v>
      </c>
      <c r="H850" s="85" t="s">
        <v>531</v>
      </c>
      <c r="I850" s="71">
        <v>931709</v>
      </c>
      <c r="J850" s="86">
        <f t="shared" si="14"/>
        <v>74537</v>
      </c>
      <c r="K850" s="23">
        <f t="shared" si="15"/>
        <v>1006246</v>
      </c>
    </row>
    <row r="851" spans="1:11" hidden="1" x14ac:dyDescent="0.25">
      <c r="A851" s="16" t="s">
        <v>12</v>
      </c>
      <c r="B851" s="29">
        <f t="shared" si="16"/>
        <v>9</v>
      </c>
      <c r="C851" s="85" t="s">
        <v>995</v>
      </c>
      <c r="D851" s="30" t="s">
        <v>24</v>
      </c>
      <c r="E851" s="84">
        <v>45910</v>
      </c>
      <c r="F851" s="66" t="s">
        <v>487</v>
      </c>
      <c r="G851" s="66" t="s">
        <v>489</v>
      </c>
      <c r="H851" s="85" t="s">
        <v>509</v>
      </c>
      <c r="I851" s="71">
        <v>2395120</v>
      </c>
      <c r="J851" s="86">
        <f t="shared" si="14"/>
        <v>191610</v>
      </c>
      <c r="K851" s="23">
        <f t="shared" si="15"/>
        <v>2586730</v>
      </c>
    </row>
    <row r="852" spans="1:11" hidden="1" x14ac:dyDescent="0.25">
      <c r="A852" s="16" t="s">
        <v>12</v>
      </c>
      <c r="B852" s="29">
        <f t="shared" si="16"/>
        <v>9</v>
      </c>
      <c r="C852" s="85" t="s">
        <v>996</v>
      </c>
      <c r="D852" s="30" t="s">
        <v>24</v>
      </c>
      <c r="E852" s="84">
        <v>45910</v>
      </c>
      <c r="F852" s="66" t="s">
        <v>487</v>
      </c>
      <c r="G852" s="66" t="s">
        <v>489</v>
      </c>
      <c r="H852" s="85" t="s">
        <v>544</v>
      </c>
      <c r="I852" s="71">
        <v>313915</v>
      </c>
      <c r="J852" s="86">
        <f t="shared" si="14"/>
        <v>25113</v>
      </c>
      <c r="K852" s="23">
        <f t="shared" si="15"/>
        <v>339028</v>
      </c>
    </row>
    <row r="853" spans="1:11" hidden="1" x14ac:dyDescent="0.25">
      <c r="A853" s="16" t="s">
        <v>12</v>
      </c>
      <c r="B853" s="29">
        <f t="shared" si="16"/>
        <v>9</v>
      </c>
      <c r="C853" s="85" t="s">
        <v>997</v>
      </c>
      <c r="D853" s="30" t="s">
        <v>24</v>
      </c>
      <c r="E853" s="84">
        <v>45911</v>
      </c>
      <c r="F853" s="66" t="s">
        <v>487</v>
      </c>
      <c r="G853" s="66" t="s">
        <v>489</v>
      </c>
      <c r="H853" s="85" t="s">
        <v>525</v>
      </c>
      <c r="I853" s="71">
        <v>1255660</v>
      </c>
      <c r="J853" s="86">
        <f t="shared" si="14"/>
        <v>100453</v>
      </c>
      <c r="K853" s="23">
        <f t="shared" si="15"/>
        <v>1356113</v>
      </c>
    </row>
    <row r="854" spans="1:11" hidden="1" x14ac:dyDescent="0.25">
      <c r="A854" s="16" t="s">
        <v>12</v>
      </c>
      <c r="B854" s="29">
        <f t="shared" si="16"/>
        <v>9</v>
      </c>
      <c r="C854" s="85" t="s">
        <v>998</v>
      </c>
      <c r="D854" s="30" t="s">
        <v>24</v>
      </c>
      <c r="E854" s="84">
        <v>45911</v>
      </c>
      <c r="F854" s="66" t="s">
        <v>487</v>
      </c>
      <c r="G854" s="66" t="s">
        <v>489</v>
      </c>
      <c r="H854" s="85" t="s">
        <v>540</v>
      </c>
      <c r="I854" s="71">
        <v>1884385</v>
      </c>
      <c r="J854" s="86">
        <f t="shared" si="14"/>
        <v>150751</v>
      </c>
      <c r="K854" s="23">
        <f t="shared" si="15"/>
        <v>2035136</v>
      </c>
    </row>
    <row r="855" spans="1:11" hidden="1" x14ac:dyDescent="0.25">
      <c r="A855" s="16" t="s">
        <v>12</v>
      </c>
      <c r="B855" s="29">
        <f t="shared" si="16"/>
        <v>9</v>
      </c>
      <c r="C855" s="85" t="s">
        <v>999</v>
      </c>
      <c r="D855" s="30" t="s">
        <v>24</v>
      </c>
      <c r="E855" s="84">
        <v>45911</v>
      </c>
      <c r="F855" s="66" t="s">
        <v>487</v>
      </c>
      <c r="G855" s="66" t="s">
        <v>489</v>
      </c>
      <c r="H855" s="85" t="s">
        <v>503</v>
      </c>
      <c r="I855" s="71">
        <v>1389425</v>
      </c>
      <c r="J855" s="86">
        <f t="shared" si="14"/>
        <v>111154</v>
      </c>
      <c r="K855" s="23">
        <f t="shared" si="15"/>
        <v>1500579</v>
      </c>
    </row>
    <row r="856" spans="1:11" hidden="1" x14ac:dyDescent="0.25">
      <c r="A856" s="16" t="s">
        <v>12</v>
      </c>
      <c r="B856" s="29">
        <f t="shared" si="16"/>
        <v>9</v>
      </c>
      <c r="C856" s="85" t="s">
        <v>1000</v>
      </c>
      <c r="D856" s="30" t="s">
        <v>24</v>
      </c>
      <c r="E856" s="84">
        <v>45913</v>
      </c>
      <c r="F856" s="66" t="s">
        <v>487</v>
      </c>
      <c r="G856" s="66" t="s">
        <v>489</v>
      </c>
      <c r="H856" s="85" t="s">
        <v>537</v>
      </c>
      <c r="I856" s="71">
        <v>1326248</v>
      </c>
      <c r="J856" s="86">
        <f t="shared" si="14"/>
        <v>106100</v>
      </c>
      <c r="K856" s="23">
        <f t="shared" si="15"/>
        <v>1432348</v>
      </c>
    </row>
    <row r="857" spans="1:11" hidden="1" x14ac:dyDescent="0.25">
      <c r="A857" s="16" t="s">
        <v>12</v>
      </c>
      <c r="B857" s="29">
        <f t="shared" si="16"/>
        <v>9</v>
      </c>
      <c r="C857" s="85" t="s">
        <v>1001</v>
      </c>
      <c r="D857" s="30" t="s">
        <v>24</v>
      </c>
      <c r="E857" s="84">
        <v>45913</v>
      </c>
      <c r="F857" s="66" t="s">
        <v>487</v>
      </c>
      <c r="G857" s="66" t="s">
        <v>489</v>
      </c>
      <c r="H857" s="85" t="s">
        <v>492</v>
      </c>
      <c r="I857" s="71">
        <v>1731501</v>
      </c>
      <c r="J857" s="86">
        <f t="shared" si="14"/>
        <v>138520</v>
      </c>
      <c r="K857" s="23">
        <f t="shared" si="15"/>
        <v>1870021</v>
      </c>
    </row>
    <row r="858" spans="1:11" hidden="1" x14ac:dyDescent="0.25">
      <c r="A858" s="16" t="s">
        <v>12</v>
      </c>
      <c r="B858" s="29">
        <f t="shared" si="16"/>
        <v>9</v>
      </c>
      <c r="C858" s="85" t="s">
        <v>1002</v>
      </c>
      <c r="D858" s="30" t="s">
        <v>24</v>
      </c>
      <c r="E858" s="84">
        <v>45915</v>
      </c>
      <c r="F858" s="66" t="s">
        <v>487</v>
      </c>
      <c r="G858" s="66" t="s">
        <v>489</v>
      </c>
      <c r="H858" s="85" t="s">
        <v>502</v>
      </c>
      <c r="I858" s="71">
        <v>866195</v>
      </c>
      <c r="J858" s="86">
        <f t="shared" si="14"/>
        <v>69296</v>
      </c>
      <c r="K858" s="23">
        <f t="shared" si="15"/>
        <v>935491</v>
      </c>
    </row>
    <row r="859" spans="1:11" hidden="1" x14ac:dyDescent="0.25">
      <c r="A859" s="16" t="s">
        <v>12</v>
      </c>
      <c r="B859" s="29">
        <f t="shared" si="16"/>
        <v>9</v>
      </c>
      <c r="C859" s="85" t="s">
        <v>1003</v>
      </c>
      <c r="D859" s="30" t="s">
        <v>24</v>
      </c>
      <c r="E859" s="84">
        <v>45915</v>
      </c>
      <c r="F859" s="66" t="s">
        <v>487</v>
      </c>
      <c r="G859" s="66" t="s">
        <v>489</v>
      </c>
      <c r="H859" s="85" t="s">
        <v>507</v>
      </c>
      <c r="I859" s="71">
        <v>1099888</v>
      </c>
      <c r="J859" s="86">
        <f t="shared" si="14"/>
        <v>87991</v>
      </c>
      <c r="K859" s="23">
        <f t="shared" si="15"/>
        <v>1187879</v>
      </c>
    </row>
    <row r="860" spans="1:11" hidden="1" x14ac:dyDescent="0.25">
      <c r="A860" s="16" t="s">
        <v>12</v>
      </c>
      <c r="B860" s="29">
        <f t="shared" si="16"/>
        <v>9</v>
      </c>
      <c r="C860" s="85" t="s">
        <v>1004</v>
      </c>
      <c r="D860" s="30" t="s">
        <v>24</v>
      </c>
      <c r="E860" s="84">
        <v>45915</v>
      </c>
      <c r="F860" s="66" t="s">
        <v>487</v>
      </c>
      <c r="G860" s="66" t="s">
        <v>489</v>
      </c>
      <c r="H860" s="85" t="s">
        <v>506</v>
      </c>
      <c r="I860" s="71">
        <v>593177</v>
      </c>
      <c r="J860" s="86">
        <f t="shared" si="14"/>
        <v>47454</v>
      </c>
      <c r="K860" s="23">
        <f t="shared" si="15"/>
        <v>640631</v>
      </c>
    </row>
    <row r="861" spans="1:11" hidden="1" x14ac:dyDescent="0.25">
      <c r="A861" s="16" t="s">
        <v>12</v>
      </c>
      <c r="B861" s="29">
        <f t="shared" si="16"/>
        <v>9</v>
      </c>
      <c r="C861" s="85" t="s">
        <v>1005</v>
      </c>
      <c r="D861" s="30" t="s">
        <v>24</v>
      </c>
      <c r="E861" s="84">
        <v>45915</v>
      </c>
      <c r="F861" s="66" t="s">
        <v>487</v>
      </c>
      <c r="G861" s="66" t="s">
        <v>489</v>
      </c>
      <c r="H861" s="85" t="s">
        <v>494</v>
      </c>
      <c r="I861" s="71">
        <v>2394595</v>
      </c>
      <c r="J861" s="86">
        <f t="shared" si="14"/>
        <v>191568</v>
      </c>
      <c r="K861" s="23">
        <f t="shared" si="15"/>
        <v>2586163</v>
      </c>
    </row>
    <row r="862" spans="1:11" hidden="1" x14ac:dyDescent="0.25">
      <c r="A862" s="16" t="s">
        <v>12</v>
      </c>
      <c r="B862" s="29">
        <f t="shared" si="16"/>
        <v>9</v>
      </c>
      <c r="C862" s="85" t="s">
        <v>1006</v>
      </c>
      <c r="D862" s="30" t="s">
        <v>24</v>
      </c>
      <c r="E862" s="84">
        <v>45915</v>
      </c>
      <c r="F862" s="66" t="s">
        <v>487</v>
      </c>
      <c r="G862" s="66" t="s">
        <v>489</v>
      </c>
      <c r="H862" s="85" t="s">
        <v>697</v>
      </c>
      <c r="I862" s="71">
        <v>4290073</v>
      </c>
      <c r="J862" s="86">
        <f t="shared" si="14"/>
        <v>343206</v>
      </c>
      <c r="K862" s="23">
        <f t="shared" si="15"/>
        <v>4633279</v>
      </c>
    </row>
    <row r="863" spans="1:11" hidden="1" x14ac:dyDescent="0.25">
      <c r="A863" s="16" t="s">
        <v>12</v>
      </c>
      <c r="B863" s="29">
        <f t="shared" si="16"/>
        <v>9</v>
      </c>
      <c r="C863" s="85" t="s">
        <v>1007</v>
      </c>
      <c r="D863" s="30" t="s">
        <v>24</v>
      </c>
      <c r="E863" s="84">
        <v>45915</v>
      </c>
      <c r="F863" s="66" t="s">
        <v>487</v>
      </c>
      <c r="G863" s="66" t="s">
        <v>489</v>
      </c>
      <c r="H863" s="85" t="s">
        <v>1054</v>
      </c>
      <c r="I863" s="71">
        <v>2673050</v>
      </c>
      <c r="J863" s="86">
        <f t="shared" si="14"/>
        <v>213844</v>
      </c>
      <c r="K863" s="23">
        <f t="shared" si="15"/>
        <v>2886894</v>
      </c>
    </row>
    <row r="864" spans="1:11" hidden="1" x14ac:dyDescent="0.25">
      <c r="A864" s="16" t="s">
        <v>12</v>
      </c>
      <c r="B864" s="29">
        <f t="shared" si="16"/>
        <v>9</v>
      </c>
      <c r="C864" s="85" t="s">
        <v>1008</v>
      </c>
      <c r="D864" s="30" t="s">
        <v>24</v>
      </c>
      <c r="E864" s="84">
        <v>45915</v>
      </c>
      <c r="F864" s="66" t="s">
        <v>487</v>
      </c>
      <c r="G864" s="66" t="s">
        <v>489</v>
      </c>
      <c r="H864" s="85" t="s">
        <v>544</v>
      </c>
      <c r="I864" s="71">
        <v>1829030</v>
      </c>
      <c r="J864" s="86">
        <f t="shared" si="14"/>
        <v>146322</v>
      </c>
      <c r="K864" s="23">
        <f t="shared" si="15"/>
        <v>1975352</v>
      </c>
    </row>
    <row r="865" spans="1:11" hidden="1" x14ac:dyDescent="0.25">
      <c r="A865" s="16" t="s">
        <v>12</v>
      </c>
      <c r="B865" s="29">
        <f t="shared" si="16"/>
        <v>9</v>
      </c>
      <c r="C865" s="85" t="s">
        <v>1009</v>
      </c>
      <c r="D865" s="30" t="s">
        <v>24</v>
      </c>
      <c r="E865" s="84">
        <v>45915</v>
      </c>
      <c r="F865" s="66" t="s">
        <v>487</v>
      </c>
      <c r="G865" s="66" t="s">
        <v>489</v>
      </c>
      <c r="H865" s="85" t="s">
        <v>500</v>
      </c>
      <c r="I865" s="71">
        <v>598780</v>
      </c>
      <c r="J865" s="86">
        <f t="shared" si="14"/>
        <v>47902</v>
      </c>
      <c r="K865" s="23">
        <f t="shared" si="15"/>
        <v>646682</v>
      </c>
    </row>
    <row r="866" spans="1:11" hidden="1" x14ac:dyDescent="0.25">
      <c r="A866" s="16" t="s">
        <v>12</v>
      </c>
      <c r="B866" s="29">
        <f t="shared" si="16"/>
        <v>9</v>
      </c>
      <c r="C866" s="85" t="s">
        <v>1010</v>
      </c>
      <c r="D866" s="30" t="s">
        <v>24</v>
      </c>
      <c r="E866" s="84">
        <v>45916</v>
      </c>
      <c r="F866" s="66" t="s">
        <v>487</v>
      </c>
      <c r="G866" s="66" t="s">
        <v>489</v>
      </c>
      <c r="H866" s="85" t="s">
        <v>503</v>
      </c>
      <c r="I866" s="71">
        <v>2659790</v>
      </c>
      <c r="J866" s="86">
        <f t="shared" si="14"/>
        <v>212783</v>
      </c>
      <c r="K866" s="23">
        <f t="shared" si="15"/>
        <v>2872573</v>
      </c>
    </row>
    <row r="867" spans="1:11" hidden="1" x14ac:dyDescent="0.25">
      <c r="A867" s="16" t="s">
        <v>12</v>
      </c>
      <c r="B867" s="29">
        <f t="shared" si="16"/>
        <v>9</v>
      </c>
      <c r="C867" s="85" t="s">
        <v>1011</v>
      </c>
      <c r="D867" s="30" t="s">
        <v>24</v>
      </c>
      <c r="E867" s="84">
        <v>45916</v>
      </c>
      <c r="F867" s="66" t="s">
        <v>487</v>
      </c>
      <c r="G867" s="66" t="s">
        <v>489</v>
      </c>
      <c r="H867" s="85" t="s">
        <v>516</v>
      </c>
      <c r="I867" s="71">
        <v>868001</v>
      </c>
      <c r="J867" s="86">
        <f t="shared" si="14"/>
        <v>69440</v>
      </c>
      <c r="K867" s="23">
        <f t="shared" si="15"/>
        <v>937441</v>
      </c>
    </row>
    <row r="868" spans="1:11" hidden="1" x14ac:dyDescent="0.25">
      <c r="A868" s="16" t="s">
        <v>12</v>
      </c>
      <c r="B868" s="29">
        <f t="shared" si="16"/>
        <v>9</v>
      </c>
      <c r="C868" s="85" t="s">
        <v>1012</v>
      </c>
      <c r="D868" s="30" t="s">
        <v>24</v>
      </c>
      <c r="E868" s="84">
        <v>45916</v>
      </c>
      <c r="F868" s="66" t="s">
        <v>487</v>
      </c>
      <c r="G868" s="66" t="s">
        <v>489</v>
      </c>
      <c r="H868" s="85" t="s">
        <v>1055</v>
      </c>
      <c r="I868" s="71">
        <v>1363811</v>
      </c>
      <c r="J868" s="86">
        <f t="shared" si="14"/>
        <v>109105</v>
      </c>
      <c r="K868" s="23">
        <f t="shared" si="15"/>
        <v>1472916</v>
      </c>
    </row>
    <row r="869" spans="1:11" hidden="1" x14ac:dyDescent="0.25">
      <c r="A869" s="16" t="s">
        <v>12</v>
      </c>
      <c r="B869" s="29">
        <f t="shared" si="16"/>
        <v>9</v>
      </c>
      <c r="C869" s="85" t="s">
        <v>1013</v>
      </c>
      <c r="D869" s="30" t="s">
        <v>24</v>
      </c>
      <c r="E869" s="84">
        <v>45917</v>
      </c>
      <c r="F869" s="66" t="s">
        <v>487</v>
      </c>
      <c r="G869" s="66" t="s">
        <v>489</v>
      </c>
      <c r="H869" s="85" t="s">
        <v>523</v>
      </c>
      <c r="I869" s="71">
        <v>3014620</v>
      </c>
      <c r="J869" s="86">
        <f t="shared" si="14"/>
        <v>241170</v>
      </c>
      <c r="K869" s="23">
        <f t="shared" si="15"/>
        <v>3255790</v>
      </c>
    </row>
    <row r="870" spans="1:11" hidden="1" x14ac:dyDescent="0.25">
      <c r="A870" s="16" t="s">
        <v>12</v>
      </c>
      <c r="B870" s="29">
        <f t="shared" si="16"/>
        <v>9</v>
      </c>
      <c r="C870" s="85" t="s">
        <v>1014</v>
      </c>
      <c r="D870" s="30" t="s">
        <v>24</v>
      </c>
      <c r="E870" s="84">
        <v>45917</v>
      </c>
      <c r="F870" s="66" t="s">
        <v>487</v>
      </c>
      <c r="G870" s="66" t="s">
        <v>489</v>
      </c>
      <c r="H870" s="85" t="s">
        <v>540</v>
      </c>
      <c r="I870" s="71">
        <v>1102605</v>
      </c>
      <c r="J870" s="86">
        <f t="shared" ref="J870:J933" si="17">ROUND((I870-M870)*8%,0)</f>
        <v>88208</v>
      </c>
      <c r="K870" s="23">
        <f t="shared" si="15"/>
        <v>1190813</v>
      </c>
    </row>
    <row r="871" spans="1:11" hidden="1" x14ac:dyDescent="0.25">
      <c r="A871" s="16" t="s">
        <v>12</v>
      </c>
      <c r="B871" s="29">
        <f t="shared" si="16"/>
        <v>9</v>
      </c>
      <c r="C871" s="85" t="s">
        <v>1015</v>
      </c>
      <c r="D871" s="30" t="s">
        <v>24</v>
      </c>
      <c r="E871" s="84">
        <v>45917</v>
      </c>
      <c r="F871" s="66" t="s">
        <v>487</v>
      </c>
      <c r="G871" s="66" t="s">
        <v>489</v>
      </c>
      <c r="H871" s="85" t="s">
        <v>511</v>
      </c>
      <c r="I871" s="71">
        <v>1176484</v>
      </c>
      <c r="J871" s="86">
        <f t="shared" si="17"/>
        <v>94119</v>
      </c>
      <c r="K871" s="23">
        <f t="shared" ref="K871:K934" si="18">I871+J871</f>
        <v>1270603</v>
      </c>
    </row>
    <row r="872" spans="1:11" hidden="1" x14ac:dyDescent="0.25">
      <c r="A872" s="16" t="s">
        <v>12</v>
      </c>
      <c r="B872" s="29">
        <f t="shared" si="16"/>
        <v>9</v>
      </c>
      <c r="C872" s="85" t="s">
        <v>1016</v>
      </c>
      <c r="D872" s="30" t="s">
        <v>24</v>
      </c>
      <c r="E872" s="84">
        <v>45917</v>
      </c>
      <c r="F872" s="66" t="s">
        <v>487</v>
      </c>
      <c r="G872" s="66" t="s">
        <v>489</v>
      </c>
      <c r="H872" s="85" t="s">
        <v>509</v>
      </c>
      <c r="I872" s="71">
        <v>1732390</v>
      </c>
      <c r="J872" s="86">
        <f t="shared" si="17"/>
        <v>138591</v>
      </c>
      <c r="K872" s="23">
        <f t="shared" si="18"/>
        <v>1870981</v>
      </c>
    </row>
    <row r="873" spans="1:11" hidden="1" x14ac:dyDescent="0.25">
      <c r="A873" s="16" t="s">
        <v>12</v>
      </c>
      <c r="B873" s="29">
        <f t="shared" si="16"/>
        <v>9</v>
      </c>
      <c r="C873" s="85" t="s">
        <v>1017</v>
      </c>
      <c r="D873" s="30" t="s">
        <v>24</v>
      </c>
      <c r="E873" s="84">
        <v>45918</v>
      </c>
      <c r="F873" s="66" t="s">
        <v>487</v>
      </c>
      <c r="G873" s="66" t="s">
        <v>489</v>
      </c>
      <c r="H873" s="85" t="s">
        <v>501</v>
      </c>
      <c r="I873" s="71">
        <v>788690</v>
      </c>
      <c r="J873" s="86">
        <f t="shared" si="17"/>
        <v>63095</v>
      </c>
      <c r="K873" s="23">
        <f t="shared" si="18"/>
        <v>851785</v>
      </c>
    </row>
    <row r="874" spans="1:11" hidden="1" x14ac:dyDescent="0.25">
      <c r="A874" s="16" t="s">
        <v>12</v>
      </c>
      <c r="B874" s="29">
        <f t="shared" si="16"/>
        <v>9</v>
      </c>
      <c r="C874" s="85" t="s">
        <v>1018</v>
      </c>
      <c r="D874" s="30" t="s">
        <v>24</v>
      </c>
      <c r="E874" s="84">
        <v>45918</v>
      </c>
      <c r="F874" s="66" t="s">
        <v>487</v>
      </c>
      <c r="G874" s="66" t="s">
        <v>489</v>
      </c>
      <c r="H874" s="85" t="s">
        <v>499</v>
      </c>
      <c r="I874" s="71">
        <v>813726</v>
      </c>
      <c r="J874" s="86">
        <f t="shared" si="17"/>
        <v>65098</v>
      </c>
      <c r="K874" s="23">
        <f t="shared" si="18"/>
        <v>878824</v>
      </c>
    </row>
    <row r="875" spans="1:11" hidden="1" x14ac:dyDescent="0.25">
      <c r="A875" s="16" t="s">
        <v>12</v>
      </c>
      <c r="B875" s="29">
        <f t="shared" si="16"/>
        <v>9</v>
      </c>
      <c r="C875" s="85" t="s">
        <v>1019</v>
      </c>
      <c r="D875" s="30" t="s">
        <v>24</v>
      </c>
      <c r="E875" s="84">
        <v>45918</v>
      </c>
      <c r="F875" s="66" t="s">
        <v>487</v>
      </c>
      <c r="G875" s="66" t="s">
        <v>489</v>
      </c>
      <c r="H875" s="85" t="s">
        <v>545</v>
      </c>
      <c r="I875" s="71">
        <v>1416520</v>
      </c>
      <c r="J875" s="86">
        <f t="shared" si="17"/>
        <v>113322</v>
      </c>
      <c r="K875" s="23">
        <f t="shared" si="18"/>
        <v>1529842</v>
      </c>
    </row>
    <row r="876" spans="1:11" hidden="1" x14ac:dyDescent="0.25">
      <c r="A876" s="16" t="s">
        <v>12</v>
      </c>
      <c r="B876" s="29">
        <f t="shared" si="16"/>
        <v>9</v>
      </c>
      <c r="C876" s="85" t="s">
        <v>1020</v>
      </c>
      <c r="D876" s="30" t="s">
        <v>24</v>
      </c>
      <c r="E876" s="84">
        <v>45919</v>
      </c>
      <c r="F876" s="66" t="s">
        <v>487</v>
      </c>
      <c r="G876" s="66" t="s">
        <v>489</v>
      </c>
      <c r="H876" s="85" t="s">
        <v>526</v>
      </c>
      <c r="I876" s="71">
        <v>1208526</v>
      </c>
      <c r="J876" s="86">
        <f t="shared" si="17"/>
        <v>96682</v>
      </c>
      <c r="K876" s="23">
        <f t="shared" si="18"/>
        <v>1305208</v>
      </c>
    </row>
    <row r="877" spans="1:11" hidden="1" x14ac:dyDescent="0.25">
      <c r="A877" s="16" t="s">
        <v>12</v>
      </c>
      <c r="B877" s="29">
        <f t="shared" si="16"/>
        <v>9</v>
      </c>
      <c r="C877" s="85" t="s">
        <v>1021</v>
      </c>
      <c r="D877" s="30" t="s">
        <v>24</v>
      </c>
      <c r="E877" s="84">
        <v>45920</v>
      </c>
      <c r="F877" s="66" t="s">
        <v>487</v>
      </c>
      <c r="G877" s="66" t="s">
        <v>489</v>
      </c>
      <c r="H877" s="85" t="s">
        <v>524</v>
      </c>
      <c r="I877" s="71">
        <v>1050918</v>
      </c>
      <c r="J877" s="86">
        <f t="shared" si="17"/>
        <v>84073</v>
      </c>
      <c r="K877" s="23">
        <f t="shared" si="18"/>
        <v>1134991</v>
      </c>
    </row>
    <row r="878" spans="1:11" hidden="1" x14ac:dyDescent="0.25">
      <c r="A878" s="16" t="s">
        <v>12</v>
      </c>
      <c r="B878" s="29">
        <f t="shared" si="16"/>
        <v>9</v>
      </c>
      <c r="C878" s="85" t="s">
        <v>1022</v>
      </c>
      <c r="D878" s="30" t="s">
        <v>24</v>
      </c>
      <c r="E878" s="84">
        <v>45920</v>
      </c>
      <c r="F878" s="66" t="s">
        <v>487</v>
      </c>
      <c r="G878" s="66" t="s">
        <v>489</v>
      </c>
      <c r="H878" s="85" t="s">
        <v>532</v>
      </c>
      <c r="I878" s="71">
        <v>2205210</v>
      </c>
      <c r="J878" s="86">
        <f t="shared" si="17"/>
        <v>176417</v>
      </c>
      <c r="K878" s="23">
        <f t="shared" si="18"/>
        <v>2381627</v>
      </c>
    </row>
    <row r="879" spans="1:11" hidden="1" x14ac:dyDescent="0.25">
      <c r="A879" s="16" t="s">
        <v>12</v>
      </c>
      <c r="B879" s="29">
        <f t="shared" si="16"/>
        <v>9</v>
      </c>
      <c r="C879" s="85" t="s">
        <v>1023</v>
      </c>
      <c r="D879" s="30" t="s">
        <v>24</v>
      </c>
      <c r="E879" s="84">
        <v>45922</v>
      </c>
      <c r="F879" s="66" t="s">
        <v>487</v>
      </c>
      <c r="G879" s="66" t="s">
        <v>489</v>
      </c>
      <c r="H879" s="85" t="s">
        <v>545</v>
      </c>
      <c r="I879" s="71">
        <v>1416520</v>
      </c>
      <c r="J879" s="86">
        <f t="shared" si="17"/>
        <v>113322</v>
      </c>
      <c r="K879" s="23">
        <f t="shared" si="18"/>
        <v>1529842</v>
      </c>
    </row>
    <row r="880" spans="1:11" hidden="1" x14ac:dyDescent="0.25">
      <c r="A880" s="16" t="s">
        <v>12</v>
      </c>
      <c r="B880" s="29">
        <f t="shared" si="16"/>
        <v>9</v>
      </c>
      <c r="C880" s="85" t="s">
        <v>1024</v>
      </c>
      <c r="D880" s="30" t="s">
        <v>24</v>
      </c>
      <c r="E880" s="84">
        <v>45923</v>
      </c>
      <c r="F880" s="66" t="s">
        <v>487</v>
      </c>
      <c r="G880" s="66" t="s">
        <v>489</v>
      </c>
      <c r="H880" s="85" t="s">
        <v>1056</v>
      </c>
      <c r="I880" s="71">
        <v>2262816</v>
      </c>
      <c r="J880" s="86">
        <f t="shared" si="17"/>
        <v>181025</v>
      </c>
      <c r="K880" s="23">
        <f t="shared" si="18"/>
        <v>2443841</v>
      </c>
    </row>
    <row r="881" spans="1:11" hidden="1" x14ac:dyDescent="0.25">
      <c r="A881" s="16" t="s">
        <v>12</v>
      </c>
      <c r="B881" s="29">
        <f t="shared" si="16"/>
        <v>9</v>
      </c>
      <c r="C881" s="85" t="s">
        <v>1025</v>
      </c>
      <c r="D881" s="30" t="s">
        <v>24</v>
      </c>
      <c r="E881" s="84">
        <v>45923</v>
      </c>
      <c r="F881" s="66" t="s">
        <v>487</v>
      </c>
      <c r="G881" s="66" t="s">
        <v>489</v>
      </c>
      <c r="H881" s="85" t="s">
        <v>1057</v>
      </c>
      <c r="I881" s="71">
        <v>2101435</v>
      </c>
      <c r="J881" s="86">
        <f t="shared" si="17"/>
        <v>168115</v>
      </c>
      <c r="K881" s="23">
        <f t="shared" si="18"/>
        <v>2269550</v>
      </c>
    </row>
    <row r="882" spans="1:11" hidden="1" x14ac:dyDescent="0.25">
      <c r="A882" s="16" t="s">
        <v>12</v>
      </c>
      <c r="B882" s="29">
        <f t="shared" ref="B882:B911" si="19">MONTH(E882)</f>
        <v>9</v>
      </c>
      <c r="C882" s="85" t="s">
        <v>1026</v>
      </c>
      <c r="D882" s="30" t="s">
        <v>24</v>
      </c>
      <c r="E882" s="84">
        <v>45923</v>
      </c>
      <c r="F882" s="66" t="s">
        <v>487</v>
      </c>
      <c r="G882" s="66" t="s">
        <v>489</v>
      </c>
      <c r="H882" s="85" t="s">
        <v>1058</v>
      </c>
      <c r="I882" s="71">
        <v>3989790</v>
      </c>
      <c r="J882" s="86">
        <f t="shared" si="17"/>
        <v>319183</v>
      </c>
      <c r="K882" s="23">
        <f t="shared" si="18"/>
        <v>4308973</v>
      </c>
    </row>
    <row r="883" spans="1:11" hidden="1" x14ac:dyDescent="0.25">
      <c r="A883" s="16" t="s">
        <v>12</v>
      </c>
      <c r="B883" s="29">
        <f t="shared" si="19"/>
        <v>9</v>
      </c>
      <c r="C883" s="85" t="s">
        <v>1027</v>
      </c>
      <c r="D883" s="30" t="s">
        <v>24</v>
      </c>
      <c r="E883" s="84">
        <v>45924</v>
      </c>
      <c r="F883" s="66" t="s">
        <v>487</v>
      </c>
      <c r="G883" s="66" t="s">
        <v>489</v>
      </c>
      <c r="H883" s="85" t="s">
        <v>497</v>
      </c>
      <c r="I883" s="71">
        <v>1096584</v>
      </c>
      <c r="J883" s="86">
        <f t="shared" si="17"/>
        <v>87727</v>
      </c>
      <c r="K883" s="23">
        <f t="shared" si="18"/>
        <v>1184311</v>
      </c>
    </row>
    <row r="884" spans="1:11" hidden="1" x14ac:dyDescent="0.25">
      <c r="A884" s="16" t="s">
        <v>12</v>
      </c>
      <c r="B884" s="29">
        <f t="shared" si="19"/>
        <v>9</v>
      </c>
      <c r="C884" s="85" t="s">
        <v>1028</v>
      </c>
      <c r="D884" s="30" t="s">
        <v>24</v>
      </c>
      <c r="E884" s="84">
        <v>45924</v>
      </c>
      <c r="F884" s="66" t="s">
        <v>487</v>
      </c>
      <c r="G884" s="66" t="s">
        <v>489</v>
      </c>
      <c r="H884" s="85" t="s">
        <v>544</v>
      </c>
      <c r="I884" s="71">
        <v>1629990</v>
      </c>
      <c r="J884" s="86">
        <f t="shared" si="17"/>
        <v>130399</v>
      </c>
      <c r="K884" s="23">
        <f t="shared" si="18"/>
        <v>1760389</v>
      </c>
    </row>
    <row r="885" spans="1:11" hidden="1" x14ac:dyDescent="0.25">
      <c r="A885" s="16" t="s">
        <v>12</v>
      </c>
      <c r="B885" s="29">
        <f t="shared" si="19"/>
        <v>9</v>
      </c>
      <c r="C885" s="85" t="s">
        <v>1029</v>
      </c>
      <c r="D885" s="30" t="s">
        <v>24</v>
      </c>
      <c r="E885" s="84">
        <v>45924</v>
      </c>
      <c r="F885" s="66" t="s">
        <v>487</v>
      </c>
      <c r="G885" s="66" t="s">
        <v>489</v>
      </c>
      <c r="H885" s="85" t="s">
        <v>1059</v>
      </c>
      <c r="I885" s="71">
        <v>587160</v>
      </c>
      <c r="J885" s="86">
        <f t="shared" si="17"/>
        <v>46973</v>
      </c>
      <c r="K885" s="23">
        <f t="shared" si="18"/>
        <v>634133</v>
      </c>
    </row>
    <row r="886" spans="1:11" hidden="1" x14ac:dyDescent="0.25">
      <c r="A886" s="16" t="s">
        <v>12</v>
      </c>
      <c r="B886" s="29">
        <f t="shared" si="19"/>
        <v>9</v>
      </c>
      <c r="C886" s="85" t="s">
        <v>1030</v>
      </c>
      <c r="D886" s="30" t="s">
        <v>24</v>
      </c>
      <c r="E886" s="84">
        <v>45924</v>
      </c>
      <c r="F886" s="66" t="s">
        <v>487</v>
      </c>
      <c r="G886" s="66" t="s">
        <v>489</v>
      </c>
      <c r="H886" s="85" t="s">
        <v>1060</v>
      </c>
      <c r="I886" s="71">
        <v>1438209</v>
      </c>
      <c r="J886" s="86">
        <f t="shared" si="17"/>
        <v>115057</v>
      </c>
      <c r="K886" s="23">
        <f t="shared" si="18"/>
        <v>1553266</v>
      </c>
    </row>
    <row r="887" spans="1:11" hidden="1" x14ac:dyDescent="0.25">
      <c r="A887" s="16" t="s">
        <v>12</v>
      </c>
      <c r="B887" s="29">
        <f t="shared" si="19"/>
        <v>9</v>
      </c>
      <c r="C887" s="85" t="s">
        <v>1031</v>
      </c>
      <c r="D887" s="30" t="s">
        <v>24</v>
      </c>
      <c r="E887" s="84">
        <v>45924</v>
      </c>
      <c r="F887" s="66" t="s">
        <v>487</v>
      </c>
      <c r="G887" s="66" t="s">
        <v>489</v>
      </c>
      <c r="H887" s="85" t="s">
        <v>495</v>
      </c>
      <c r="I887" s="71">
        <v>2079584</v>
      </c>
      <c r="J887" s="86">
        <f t="shared" si="17"/>
        <v>166367</v>
      </c>
      <c r="K887" s="23">
        <f t="shared" si="18"/>
        <v>2245951</v>
      </c>
    </row>
    <row r="888" spans="1:11" hidden="1" x14ac:dyDescent="0.25">
      <c r="A888" s="16" t="s">
        <v>12</v>
      </c>
      <c r="B888" s="29">
        <f t="shared" si="19"/>
        <v>9</v>
      </c>
      <c r="C888" s="85" t="s">
        <v>1032</v>
      </c>
      <c r="D888" s="30" t="s">
        <v>24</v>
      </c>
      <c r="E888" s="84">
        <v>45924</v>
      </c>
      <c r="F888" s="66" t="s">
        <v>487</v>
      </c>
      <c r="G888" s="66" t="s">
        <v>489</v>
      </c>
      <c r="H888" s="85" t="s">
        <v>508</v>
      </c>
      <c r="I888" s="71">
        <v>946652</v>
      </c>
      <c r="J888" s="86">
        <f t="shared" si="17"/>
        <v>75732</v>
      </c>
      <c r="K888" s="23">
        <f t="shared" si="18"/>
        <v>1022384</v>
      </c>
    </row>
    <row r="889" spans="1:11" hidden="1" x14ac:dyDescent="0.25">
      <c r="A889" s="16" t="s">
        <v>12</v>
      </c>
      <c r="B889" s="29">
        <f t="shared" si="19"/>
        <v>9</v>
      </c>
      <c r="C889" s="85" t="s">
        <v>1033</v>
      </c>
      <c r="D889" s="30" t="s">
        <v>24</v>
      </c>
      <c r="E889" s="84">
        <v>45924</v>
      </c>
      <c r="F889" s="66" t="s">
        <v>487</v>
      </c>
      <c r="G889" s="66" t="s">
        <v>489</v>
      </c>
      <c r="H889" s="85" t="s">
        <v>507</v>
      </c>
      <c r="I889" s="71">
        <v>718697</v>
      </c>
      <c r="J889" s="86">
        <f t="shared" si="17"/>
        <v>57496</v>
      </c>
      <c r="K889" s="23">
        <f t="shared" si="18"/>
        <v>776193</v>
      </c>
    </row>
    <row r="890" spans="1:11" hidden="1" x14ac:dyDescent="0.25">
      <c r="A890" s="16" t="s">
        <v>12</v>
      </c>
      <c r="B890" s="29">
        <f t="shared" si="19"/>
        <v>9</v>
      </c>
      <c r="C890" s="85" t="s">
        <v>1034</v>
      </c>
      <c r="D890" s="30" t="s">
        <v>24</v>
      </c>
      <c r="E890" s="84">
        <v>45924</v>
      </c>
      <c r="F890" s="66" t="s">
        <v>487</v>
      </c>
      <c r="G890" s="66" t="s">
        <v>489</v>
      </c>
      <c r="H890" s="85" t="s">
        <v>1061</v>
      </c>
      <c r="I890" s="71">
        <v>1694475</v>
      </c>
      <c r="J890" s="86">
        <f t="shared" si="17"/>
        <v>135558</v>
      </c>
      <c r="K890" s="23">
        <f t="shared" si="18"/>
        <v>1830033</v>
      </c>
    </row>
    <row r="891" spans="1:11" hidden="1" x14ac:dyDescent="0.25">
      <c r="A891" s="16" t="s">
        <v>12</v>
      </c>
      <c r="B891" s="29">
        <f t="shared" si="19"/>
        <v>9</v>
      </c>
      <c r="C891" s="85" t="s">
        <v>1035</v>
      </c>
      <c r="D891" s="30" t="s">
        <v>24</v>
      </c>
      <c r="E891" s="84">
        <v>45924</v>
      </c>
      <c r="F891" s="66" t="s">
        <v>487</v>
      </c>
      <c r="G891" s="66" t="s">
        <v>489</v>
      </c>
      <c r="H891" s="85" t="s">
        <v>1062</v>
      </c>
      <c r="I891" s="71">
        <v>1256766</v>
      </c>
      <c r="J891" s="86">
        <f t="shared" si="17"/>
        <v>100541</v>
      </c>
      <c r="K891" s="23">
        <f t="shared" si="18"/>
        <v>1357307</v>
      </c>
    </row>
    <row r="892" spans="1:11" hidden="1" x14ac:dyDescent="0.25">
      <c r="A892" s="16" t="s">
        <v>12</v>
      </c>
      <c r="B892" s="29">
        <f t="shared" si="19"/>
        <v>9</v>
      </c>
      <c r="C892" s="85" t="s">
        <v>1036</v>
      </c>
      <c r="D892" s="30" t="s">
        <v>24</v>
      </c>
      <c r="E892" s="84">
        <v>45924</v>
      </c>
      <c r="F892" s="66" t="s">
        <v>487</v>
      </c>
      <c r="G892" s="66" t="s">
        <v>489</v>
      </c>
      <c r="H892" s="85" t="s">
        <v>1063</v>
      </c>
      <c r="I892" s="71">
        <v>1015499</v>
      </c>
      <c r="J892" s="86">
        <f t="shared" si="17"/>
        <v>81240</v>
      </c>
      <c r="K892" s="23">
        <f t="shared" si="18"/>
        <v>1096739</v>
      </c>
    </row>
    <row r="893" spans="1:11" hidden="1" x14ac:dyDescent="0.25">
      <c r="A893" s="16" t="s">
        <v>12</v>
      </c>
      <c r="B893" s="29">
        <f t="shared" si="19"/>
        <v>9</v>
      </c>
      <c r="C893" s="85" t="s">
        <v>1037</v>
      </c>
      <c r="D893" s="30" t="s">
        <v>24</v>
      </c>
      <c r="E893" s="84">
        <v>45924</v>
      </c>
      <c r="F893" s="66" t="s">
        <v>487</v>
      </c>
      <c r="G893" s="66" t="s">
        <v>489</v>
      </c>
      <c r="H893" s="85" t="s">
        <v>1064</v>
      </c>
      <c r="I893" s="71">
        <v>1169087</v>
      </c>
      <c r="J893" s="86">
        <f t="shared" si="17"/>
        <v>93527</v>
      </c>
      <c r="K893" s="23">
        <f t="shared" si="18"/>
        <v>1262614</v>
      </c>
    </row>
    <row r="894" spans="1:11" x14ac:dyDescent="0.25">
      <c r="A894" s="16" t="s">
        <v>15</v>
      </c>
      <c r="B894" s="29">
        <f t="shared" si="19"/>
        <v>9</v>
      </c>
      <c r="C894" s="85"/>
      <c r="D894" s="30"/>
      <c r="E894" s="84">
        <v>45925</v>
      </c>
      <c r="F894" s="66" t="s">
        <v>487</v>
      </c>
      <c r="G894" s="66" t="s">
        <v>489</v>
      </c>
      <c r="H894" s="85" t="s">
        <v>1065</v>
      </c>
      <c r="I894" s="71">
        <v>0</v>
      </c>
      <c r="J894" s="86">
        <f t="shared" si="17"/>
        <v>0</v>
      </c>
      <c r="K894" s="71">
        <v>-130233793</v>
      </c>
    </row>
    <row r="895" spans="1:11" hidden="1" x14ac:dyDescent="0.25">
      <c r="A895" s="16" t="s">
        <v>12</v>
      </c>
      <c r="B895" s="29">
        <f t="shared" si="19"/>
        <v>9</v>
      </c>
      <c r="C895" s="85" t="s">
        <v>1038</v>
      </c>
      <c r="D895" s="30" t="s">
        <v>24</v>
      </c>
      <c r="E895" s="84">
        <v>45925</v>
      </c>
      <c r="F895" s="66" t="s">
        <v>487</v>
      </c>
      <c r="G895" s="66" t="s">
        <v>489</v>
      </c>
      <c r="H895" s="85" t="s">
        <v>529</v>
      </c>
      <c r="I895" s="71">
        <v>697590</v>
      </c>
      <c r="J895" s="86">
        <f t="shared" si="17"/>
        <v>55807</v>
      </c>
      <c r="K895" s="23">
        <f t="shared" si="18"/>
        <v>753397</v>
      </c>
    </row>
    <row r="896" spans="1:11" hidden="1" x14ac:dyDescent="0.25">
      <c r="A896" s="16" t="s">
        <v>12</v>
      </c>
      <c r="B896" s="29">
        <f t="shared" si="19"/>
        <v>9</v>
      </c>
      <c r="C896" s="85" t="s">
        <v>1039</v>
      </c>
      <c r="D896" s="30" t="s">
        <v>24</v>
      </c>
      <c r="E896" s="84">
        <v>45925</v>
      </c>
      <c r="F896" s="66" t="s">
        <v>487</v>
      </c>
      <c r="G896" s="66" t="s">
        <v>489</v>
      </c>
      <c r="H896" s="85" t="s">
        <v>522</v>
      </c>
      <c r="I896" s="71">
        <v>1680250</v>
      </c>
      <c r="J896" s="86">
        <f t="shared" si="17"/>
        <v>134420</v>
      </c>
      <c r="K896" s="23">
        <f t="shared" si="18"/>
        <v>1814670</v>
      </c>
    </row>
    <row r="897" spans="1:11" hidden="1" x14ac:dyDescent="0.25">
      <c r="A897" s="16" t="s">
        <v>12</v>
      </c>
      <c r="B897" s="29">
        <f t="shared" si="19"/>
        <v>9</v>
      </c>
      <c r="C897" s="85" t="s">
        <v>1040</v>
      </c>
      <c r="D897" s="30" t="s">
        <v>24</v>
      </c>
      <c r="E897" s="84">
        <v>45925</v>
      </c>
      <c r="F897" s="66" t="s">
        <v>487</v>
      </c>
      <c r="G897" s="66" t="s">
        <v>489</v>
      </c>
      <c r="H897" s="85" t="s">
        <v>509</v>
      </c>
      <c r="I897" s="71">
        <v>2582285</v>
      </c>
      <c r="J897" s="86">
        <f t="shared" si="17"/>
        <v>206583</v>
      </c>
      <c r="K897" s="23">
        <f t="shared" si="18"/>
        <v>2788868</v>
      </c>
    </row>
    <row r="898" spans="1:11" hidden="1" x14ac:dyDescent="0.25">
      <c r="A898" s="16" t="s">
        <v>12</v>
      </c>
      <c r="B898" s="29">
        <f t="shared" si="19"/>
        <v>9</v>
      </c>
      <c r="C898" s="85" t="s">
        <v>1041</v>
      </c>
      <c r="D898" s="30" t="s">
        <v>24</v>
      </c>
      <c r="E898" s="84">
        <v>45925</v>
      </c>
      <c r="F898" s="66" t="s">
        <v>487</v>
      </c>
      <c r="G898" s="66" t="s">
        <v>489</v>
      </c>
      <c r="H898" s="85" t="s">
        <v>541</v>
      </c>
      <c r="I898" s="71">
        <v>1577380</v>
      </c>
      <c r="J898" s="86">
        <f t="shared" si="17"/>
        <v>126190</v>
      </c>
      <c r="K898" s="23">
        <f t="shared" si="18"/>
        <v>1703570</v>
      </c>
    </row>
    <row r="899" spans="1:11" hidden="1" x14ac:dyDescent="0.25">
      <c r="A899" s="16" t="s">
        <v>12</v>
      </c>
      <c r="B899" s="29">
        <f t="shared" si="19"/>
        <v>9</v>
      </c>
      <c r="C899" s="85" t="s">
        <v>1042</v>
      </c>
      <c r="D899" s="30" t="s">
        <v>24</v>
      </c>
      <c r="E899" s="84">
        <v>45925</v>
      </c>
      <c r="F899" s="66" t="s">
        <v>487</v>
      </c>
      <c r="G899" s="66" t="s">
        <v>489</v>
      </c>
      <c r="H899" s="85" t="s">
        <v>512</v>
      </c>
      <c r="I899" s="71">
        <v>898566</v>
      </c>
      <c r="J899" s="86">
        <f t="shared" si="17"/>
        <v>71885</v>
      </c>
      <c r="K899" s="23">
        <f t="shared" si="18"/>
        <v>970451</v>
      </c>
    </row>
    <row r="900" spans="1:11" hidden="1" x14ac:dyDescent="0.25">
      <c r="A900" s="16" t="s">
        <v>12</v>
      </c>
      <c r="B900" s="29">
        <f t="shared" si="19"/>
        <v>9</v>
      </c>
      <c r="C900" s="85" t="s">
        <v>1043</v>
      </c>
      <c r="D900" s="30" t="s">
        <v>24</v>
      </c>
      <c r="E900" s="84">
        <v>45925</v>
      </c>
      <c r="F900" s="66" t="s">
        <v>487</v>
      </c>
      <c r="G900" s="66" t="s">
        <v>489</v>
      </c>
      <c r="H900" s="85" t="s">
        <v>540</v>
      </c>
      <c r="I900" s="71">
        <v>1102605</v>
      </c>
      <c r="J900" s="86">
        <f t="shared" si="17"/>
        <v>88208</v>
      </c>
      <c r="K900" s="23">
        <f t="shared" si="18"/>
        <v>1190813</v>
      </c>
    </row>
    <row r="901" spans="1:11" hidden="1" x14ac:dyDescent="0.25">
      <c r="A901" s="16" t="s">
        <v>12</v>
      </c>
      <c r="B901" s="29">
        <f t="shared" si="19"/>
        <v>9</v>
      </c>
      <c r="C901" s="85" t="s">
        <v>1044</v>
      </c>
      <c r="D901" s="30" t="s">
        <v>24</v>
      </c>
      <c r="E901" s="84">
        <v>45925</v>
      </c>
      <c r="F901" s="66" t="s">
        <v>487</v>
      </c>
      <c r="G901" s="66" t="s">
        <v>489</v>
      </c>
      <c r="H901" s="85" t="s">
        <v>534</v>
      </c>
      <c r="I901" s="71">
        <v>1255660</v>
      </c>
      <c r="J901" s="86">
        <f t="shared" si="17"/>
        <v>100453</v>
      </c>
      <c r="K901" s="23">
        <f t="shared" si="18"/>
        <v>1356113</v>
      </c>
    </row>
    <row r="902" spans="1:11" hidden="1" x14ac:dyDescent="0.25">
      <c r="A902" s="16" t="s">
        <v>12</v>
      </c>
      <c r="B902" s="29">
        <f t="shared" si="19"/>
        <v>9</v>
      </c>
      <c r="C902" s="85" t="s">
        <v>1045</v>
      </c>
      <c r="D902" s="30" t="s">
        <v>24</v>
      </c>
      <c r="E902" s="84">
        <v>45925</v>
      </c>
      <c r="F902" s="66" t="s">
        <v>487</v>
      </c>
      <c r="G902" s="66" t="s">
        <v>489</v>
      </c>
      <c r="H902" s="85" t="s">
        <v>1066</v>
      </c>
      <c r="I902" s="71">
        <v>2637640</v>
      </c>
      <c r="J902" s="86">
        <f t="shared" si="17"/>
        <v>211011</v>
      </c>
      <c r="K902" s="23">
        <f t="shared" si="18"/>
        <v>2848651</v>
      </c>
    </row>
    <row r="903" spans="1:11" hidden="1" x14ac:dyDescent="0.25">
      <c r="A903" s="16" t="s">
        <v>12</v>
      </c>
      <c r="B903" s="29">
        <f t="shared" si="19"/>
        <v>9</v>
      </c>
      <c r="C903" s="85" t="s">
        <v>1046</v>
      </c>
      <c r="D903" s="30" t="s">
        <v>24</v>
      </c>
      <c r="E903" s="84">
        <v>45925</v>
      </c>
      <c r="F903" s="66" t="s">
        <v>487</v>
      </c>
      <c r="G903" s="66" t="s">
        <v>489</v>
      </c>
      <c r="H903" s="85" t="s">
        <v>513</v>
      </c>
      <c r="I903" s="71">
        <v>953835</v>
      </c>
      <c r="J903" s="86">
        <f t="shared" si="17"/>
        <v>76307</v>
      </c>
      <c r="K903" s="23">
        <f t="shared" si="18"/>
        <v>1030142</v>
      </c>
    </row>
    <row r="904" spans="1:11" hidden="1" x14ac:dyDescent="0.25">
      <c r="A904" s="16" t="s">
        <v>12</v>
      </c>
      <c r="B904" s="29">
        <f t="shared" si="19"/>
        <v>9</v>
      </c>
      <c r="C904" s="85" t="s">
        <v>1047</v>
      </c>
      <c r="D904" s="30" t="s">
        <v>24</v>
      </c>
      <c r="E904" s="84">
        <v>45926</v>
      </c>
      <c r="F904" s="66" t="s">
        <v>487</v>
      </c>
      <c r="G904" s="66" t="s">
        <v>489</v>
      </c>
      <c r="H904" s="85" t="s">
        <v>521</v>
      </c>
      <c r="I904" s="71">
        <v>1354255</v>
      </c>
      <c r="J904" s="86">
        <f t="shared" si="17"/>
        <v>108340</v>
      </c>
      <c r="K904" s="23">
        <f t="shared" si="18"/>
        <v>1462595</v>
      </c>
    </row>
    <row r="905" spans="1:11" hidden="1" x14ac:dyDescent="0.25">
      <c r="A905" s="16" t="s">
        <v>12</v>
      </c>
      <c r="B905" s="29">
        <f t="shared" si="19"/>
        <v>9</v>
      </c>
      <c r="C905" s="85" t="s">
        <v>1048</v>
      </c>
      <c r="D905" s="30" t="s">
        <v>24</v>
      </c>
      <c r="E905" s="84">
        <v>45926</v>
      </c>
      <c r="F905" s="66" t="s">
        <v>487</v>
      </c>
      <c r="G905" s="66" t="s">
        <v>489</v>
      </c>
      <c r="H905" s="85" t="s">
        <v>496</v>
      </c>
      <c r="I905" s="71">
        <v>1464397</v>
      </c>
      <c r="J905" s="86">
        <f t="shared" si="17"/>
        <v>117152</v>
      </c>
      <c r="K905" s="23">
        <f t="shared" si="18"/>
        <v>1581549</v>
      </c>
    </row>
    <row r="906" spans="1:11" hidden="1" x14ac:dyDescent="0.25">
      <c r="A906" s="16" t="s">
        <v>12</v>
      </c>
      <c r="B906" s="29">
        <f t="shared" si="19"/>
        <v>9</v>
      </c>
      <c r="C906" s="85" t="s">
        <v>1049</v>
      </c>
      <c r="D906" s="30" t="s">
        <v>24</v>
      </c>
      <c r="E906" s="84">
        <v>45926</v>
      </c>
      <c r="F906" s="66" t="s">
        <v>487</v>
      </c>
      <c r="G906" s="66" t="s">
        <v>489</v>
      </c>
      <c r="H906" s="85" t="s">
        <v>492</v>
      </c>
      <c r="I906" s="71">
        <v>1046460</v>
      </c>
      <c r="J906" s="86">
        <f t="shared" si="17"/>
        <v>83717</v>
      </c>
      <c r="K906" s="23">
        <f t="shared" si="18"/>
        <v>1130177</v>
      </c>
    </row>
    <row r="907" spans="1:11" hidden="1" x14ac:dyDescent="0.25">
      <c r="A907" s="16" t="s">
        <v>12</v>
      </c>
      <c r="B907" s="29">
        <f t="shared" si="19"/>
        <v>9</v>
      </c>
      <c r="C907" s="85" t="s">
        <v>1050</v>
      </c>
      <c r="D907" s="30" t="s">
        <v>24</v>
      </c>
      <c r="E907" s="84">
        <v>45929</v>
      </c>
      <c r="F907" s="66" t="s">
        <v>487</v>
      </c>
      <c r="G907" s="66" t="s">
        <v>489</v>
      </c>
      <c r="H907" s="85" t="s">
        <v>697</v>
      </c>
      <c r="I907" s="71">
        <v>9030105</v>
      </c>
      <c r="J907" s="86">
        <f t="shared" si="17"/>
        <v>722408</v>
      </c>
      <c r="K907" s="23">
        <f t="shared" si="18"/>
        <v>9752513</v>
      </c>
    </row>
    <row r="908" spans="1:11" hidden="1" x14ac:dyDescent="0.25">
      <c r="A908" s="16" t="s">
        <v>12</v>
      </c>
      <c r="B908" s="29">
        <f t="shared" si="19"/>
        <v>9</v>
      </c>
      <c r="C908" s="85" t="s">
        <v>1051</v>
      </c>
      <c r="D908" s="30" t="s">
        <v>24</v>
      </c>
      <c r="E908" s="84">
        <v>45929</v>
      </c>
      <c r="F908" s="66" t="s">
        <v>487</v>
      </c>
      <c r="G908" s="66" t="s">
        <v>489</v>
      </c>
      <c r="H908" s="85" t="s">
        <v>499</v>
      </c>
      <c r="I908" s="71">
        <v>598780</v>
      </c>
      <c r="J908" s="86">
        <f t="shared" si="17"/>
        <v>47902</v>
      </c>
      <c r="K908" s="23">
        <f t="shared" si="18"/>
        <v>646682</v>
      </c>
    </row>
    <row r="909" spans="1:11" hidden="1" x14ac:dyDescent="0.25">
      <c r="A909" s="16" t="s">
        <v>12</v>
      </c>
      <c r="B909" s="29">
        <f t="shared" si="19"/>
        <v>9</v>
      </c>
      <c r="C909" s="85" t="s">
        <v>1052</v>
      </c>
      <c r="D909" s="30" t="s">
        <v>24</v>
      </c>
      <c r="E909" s="84">
        <v>45929</v>
      </c>
      <c r="F909" s="66" t="s">
        <v>487</v>
      </c>
      <c r="G909" s="66" t="s">
        <v>489</v>
      </c>
      <c r="H909" s="85" t="s">
        <v>501</v>
      </c>
      <c r="I909" s="71">
        <v>379820</v>
      </c>
      <c r="J909" s="86">
        <f t="shared" si="17"/>
        <v>30386</v>
      </c>
      <c r="K909" s="23">
        <f t="shared" si="18"/>
        <v>410206</v>
      </c>
    </row>
    <row r="910" spans="1:11" hidden="1" x14ac:dyDescent="0.25">
      <c r="A910" s="16" t="s">
        <v>12</v>
      </c>
      <c r="B910" s="29">
        <f t="shared" si="19"/>
        <v>9</v>
      </c>
      <c r="C910" s="85" t="s">
        <v>1053</v>
      </c>
      <c r="D910" s="30" t="s">
        <v>24</v>
      </c>
      <c r="E910" s="84">
        <v>45929</v>
      </c>
      <c r="F910" s="66" t="s">
        <v>487</v>
      </c>
      <c r="G910" s="66" t="s">
        <v>489</v>
      </c>
      <c r="H910" s="85" t="s">
        <v>503</v>
      </c>
      <c r="I910" s="71">
        <v>1340970</v>
      </c>
      <c r="J910" s="86">
        <f t="shared" si="17"/>
        <v>107278</v>
      </c>
      <c r="K910" s="23">
        <f t="shared" si="18"/>
        <v>1448248</v>
      </c>
    </row>
    <row r="911" spans="1:11" hidden="1" x14ac:dyDescent="0.25">
      <c r="A911" s="16" t="s">
        <v>13</v>
      </c>
      <c r="B911" s="29">
        <f t="shared" si="19"/>
        <v>9</v>
      </c>
      <c r="C911">
        <v>2661</v>
      </c>
      <c r="D911" s="30" t="s">
        <v>700</v>
      </c>
      <c r="E911" s="87">
        <v>45904</v>
      </c>
      <c r="F911" s="66" t="s">
        <v>487</v>
      </c>
      <c r="G911" s="66" t="s">
        <v>489</v>
      </c>
      <c r="H911" t="s">
        <v>738</v>
      </c>
      <c r="I911" s="86">
        <v>-113113</v>
      </c>
      <c r="J911" s="86">
        <f t="shared" si="17"/>
        <v>-9049</v>
      </c>
      <c r="K911" s="23">
        <f t="shared" si="18"/>
        <v>-122162</v>
      </c>
    </row>
    <row r="912" spans="1:11" ht="15.75" hidden="1" x14ac:dyDescent="0.25">
      <c r="A912" s="16" t="s">
        <v>13</v>
      </c>
      <c r="B912" s="29">
        <f t="shared" ref="B912:B950" si="20">MONTH(E912)</f>
        <v>9</v>
      </c>
      <c r="C912">
        <v>2661</v>
      </c>
      <c r="D912" s="30" t="s">
        <v>700</v>
      </c>
      <c r="E912" s="88">
        <v>45904</v>
      </c>
      <c r="F912" s="66" t="s">
        <v>487</v>
      </c>
      <c r="G912" s="66" t="s">
        <v>489</v>
      </c>
      <c r="H912" s="89" t="s">
        <v>1067</v>
      </c>
      <c r="I912" s="86">
        <v>-643243</v>
      </c>
      <c r="J912" s="86">
        <f t="shared" si="17"/>
        <v>-51459</v>
      </c>
      <c r="K912" s="23">
        <f t="shared" si="18"/>
        <v>-694702</v>
      </c>
    </row>
    <row r="913" spans="1:11" ht="15.75" hidden="1" x14ac:dyDescent="0.25">
      <c r="A913" s="16" t="s">
        <v>13</v>
      </c>
      <c r="B913" s="29">
        <f t="shared" si="20"/>
        <v>9</v>
      </c>
      <c r="C913">
        <v>2661</v>
      </c>
      <c r="D913" s="30" t="s">
        <v>700</v>
      </c>
      <c r="E913" s="88">
        <v>45904</v>
      </c>
      <c r="F913" s="66" t="s">
        <v>487</v>
      </c>
      <c r="G913" s="66" t="s">
        <v>489</v>
      </c>
      <c r="H913" s="89" t="s">
        <v>1068</v>
      </c>
      <c r="I913" s="86">
        <v>-106026</v>
      </c>
      <c r="J913" s="86">
        <f t="shared" si="17"/>
        <v>-8482</v>
      </c>
      <c r="K913" s="23">
        <f t="shared" si="18"/>
        <v>-114508</v>
      </c>
    </row>
    <row r="914" spans="1:11" ht="15.75" hidden="1" x14ac:dyDescent="0.25">
      <c r="A914" s="16" t="s">
        <v>13</v>
      </c>
      <c r="B914" s="29">
        <f t="shared" si="20"/>
        <v>9</v>
      </c>
      <c r="C914">
        <v>2661</v>
      </c>
      <c r="D914" s="30" t="s">
        <v>700</v>
      </c>
      <c r="E914" s="88">
        <v>45906</v>
      </c>
      <c r="F914" s="66" t="s">
        <v>487</v>
      </c>
      <c r="G914" s="66" t="s">
        <v>489</v>
      </c>
      <c r="H914" s="89" t="s">
        <v>716</v>
      </c>
      <c r="I914" s="86">
        <v>-105505</v>
      </c>
      <c r="J914" s="86">
        <f t="shared" si="17"/>
        <v>-8440</v>
      </c>
      <c r="K914" s="23">
        <f t="shared" si="18"/>
        <v>-113945</v>
      </c>
    </row>
    <row r="915" spans="1:11" ht="15.75" hidden="1" x14ac:dyDescent="0.25">
      <c r="A915" s="16" t="s">
        <v>13</v>
      </c>
      <c r="B915" s="29">
        <f t="shared" si="20"/>
        <v>9</v>
      </c>
      <c r="C915">
        <v>2661</v>
      </c>
      <c r="D915" s="30" t="s">
        <v>700</v>
      </c>
      <c r="E915" s="88">
        <v>45906</v>
      </c>
      <c r="F915" s="66" t="s">
        <v>487</v>
      </c>
      <c r="G915" s="66" t="s">
        <v>489</v>
      </c>
      <c r="H915" s="89" t="s">
        <v>718</v>
      </c>
      <c r="I915" s="86">
        <v>-105505</v>
      </c>
      <c r="J915" s="86">
        <f t="shared" si="17"/>
        <v>-8440</v>
      </c>
      <c r="K915" s="23">
        <f t="shared" si="18"/>
        <v>-113945</v>
      </c>
    </row>
    <row r="916" spans="1:11" ht="15.75" hidden="1" x14ac:dyDescent="0.25">
      <c r="A916" s="16" t="s">
        <v>13</v>
      </c>
      <c r="B916" s="29">
        <f t="shared" si="20"/>
        <v>9</v>
      </c>
      <c r="C916">
        <v>2661</v>
      </c>
      <c r="D916" s="30" t="s">
        <v>700</v>
      </c>
      <c r="E916" s="88">
        <v>45907</v>
      </c>
      <c r="F916" s="66" t="s">
        <v>487</v>
      </c>
      <c r="G916" s="66" t="s">
        <v>489</v>
      </c>
      <c r="H916" s="89" t="s">
        <v>756</v>
      </c>
      <c r="I916" s="86">
        <v>-211531</v>
      </c>
      <c r="J916" s="86">
        <f t="shared" si="17"/>
        <v>-16922</v>
      </c>
      <c r="K916" s="23">
        <f t="shared" si="18"/>
        <v>-228453</v>
      </c>
    </row>
    <row r="917" spans="1:11" ht="15.75" hidden="1" x14ac:dyDescent="0.25">
      <c r="A917" s="16" t="s">
        <v>13</v>
      </c>
      <c r="B917" s="29">
        <f t="shared" si="20"/>
        <v>9</v>
      </c>
      <c r="C917">
        <v>2661</v>
      </c>
      <c r="D917" s="30" t="s">
        <v>700</v>
      </c>
      <c r="E917" s="88">
        <v>45908</v>
      </c>
      <c r="F917" s="66" t="s">
        <v>487</v>
      </c>
      <c r="G917" s="66" t="s">
        <v>489</v>
      </c>
      <c r="H917" s="89" t="s">
        <v>767</v>
      </c>
      <c r="I917" s="86">
        <v>-143019</v>
      </c>
      <c r="J917" s="86">
        <f t="shared" si="17"/>
        <v>-11442</v>
      </c>
      <c r="K917" s="23">
        <f t="shared" si="18"/>
        <v>-154461</v>
      </c>
    </row>
    <row r="918" spans="1:11" ht="15.75" hidden="1" x14ac:dyDescent="0.25">
      <c r="A918" s="16" t="s">
        <v>13</v>
      </c>
      <c r="B918" s="29">
        <f t="shared" si="20"/>
        <v>9</v>
      </c>
      <c r="C918">
        <v>2661</v>
      </c>
      <c r="D918" s="30" t="s">
        <v>700</v>
      </c>
      <c r="E918" s="88">
        <v>45908</v>
      </c>
      <c r="F918" s="66" t="s">
        <v>487</v>
      </c>
      <c r="G918" s="66" t="s">
        <v>489</v>
      </c>
      <c r="H918" s="89" t="s">
        <v>774</v>
      </c>
      <c r="I918" s="86">
        <v>-158841</v>
      </c>
      <c r="J918" s="86">
        <f t="shared" si="17"/>
        <v>-12707</v>
      </c>
      <c r="K918" s="23">
        <f t="shared" si="18"/>
        <v>-171548</v>
      </c>
    </row>
    <row r="919" spans="1:11" ht="15.75" hidden="1" x14ac:dyDescent="0.25">
      <c r="A919" s="16" t="s">
        <v>13</v>
      </c>
      <c r="B919" s="29">
        <f t="shared" si="20"/>
        <v>9</v>
      </c>
      <c r="C919">
        <v>2661</v>
      </c>
      <c r="D919" s="30" t="s">
        <v>700</v>
      </c>
      <c r="E919" s="88">
        <v>45909</v>
      </c>
      <c r="F919" s="66" t="s">
        <v>487</v>
      </c>
      <c r="G919" s="66" t="s">
        <v>489</v>
      </c>
      <c r="H919" s="89" t="s">
        <v>752</v>
      </c>
      <c r="I919" s="86">
        <v>-259725</v>
      </c>
      <c r="J919" s="86">
        <f t="shared" si="17"/>
        <v>-20778</v>
      </c>
      <c r="K919" s="23">
        <f t="shared" si="18"/>
        <v>-280503</v>
      </c>
    </row>
    <row r="920" spans="1:11" ht="15.75" hidden="1" x14ac:dyDescent="0.25">
      <c r="A920" s="16" t="s">
        <v>13</v>
      </c>
      <c r="B920" s="29">
        <f t="shared" si="20"/>
        <v>9</v>
      </c>
      <c r="C920">
        <v>2661</v>
      </c>
      <c r="D920" s="30" t="s">
        <v>700</v>
      </c>
      <c r="E920" s="88">
        <v>45909</v>
      </c>
      <c r="F920" s="66" t="s">
        <v>487</v>
      </c>
      <c r="G920" s="66" t="s">
        <v>489</v>
      </c>
      <c r="H920" s="89" t="s">
        <v>730</v>
      </c>
      <c r="I920" s="86">
        <v>-69759</v>
      </c>
      <c r="J920" s="86">
        <f t="shared" si="17"/>
        <v>-5581</v>
      </c>
      <c r="K920" s="23">
        <f t="shared" si="18"/>
        <v>-75340</v>
      </c>
    </row>
    <row r="921" spans="1:11" ht="15.75" hidden="1" x14ac:dyDescent="0.25">
      <c r="A921" s="16" t="s">
        <v>13</v>
      </c>
      <c r="B921" s="29">
        <f t="shared" si="20"/>
        <v>9</v>
      </c>
      <c r="C921">
        <v>2661</v>
      </c>
      <c r="D921" s="30" t="s">
        <v>700</v>
      </c>
      <c r="E921" s="88">
        <v>45909</v>
      </c>
      <c r="F921" s="66" t="s">
        <v>487</v>
      </c>
      <c r="G921" s="66" t="s">
        <v>489</v>
      </c>
      <c r="H921" s="89" t="s">
        <v>1069</v>
      </c>
      <c r="I921" s="86">
        <v>-1275605</v>
      </c>
      <c r="J921" s="86">
        <f t="shared" si="17"/>
        <v>-102048</v>
      </c>
      <c r="K921" s="23">
        <f t="shared" si="18"/>
        <v>-1377653</v>
      </c>
    </row>
    <row r="922" spans="1:11" ht="15.75" hidden="1" x14ac:dyDescent="0.25">
      <c r="A922" s="16" t="s">
        <v>13</v>
      </c>
      <c r="B922" s="29">
        <f t="shared" si="20"/>
        <v>9</v>
      </c>
      <c r="C922">
        <v>2661</v>
      </c>
      <c r="D922" s="30" t="s">
        <v>700</v>
      </c>
      <c r="E922" s="88">
        <v>45909</v>
      </c>
      <c r="F922" s="66" t="s">
        <v>487</v>
      </c>
      <c r="G922" s="66" t="s">
        <v>489</v>
      </c>
      <c r="H922" s="89" t="s">
        <v>716</v>
      </c>
      <c r="I922" s="86">
        <v>-69759</v>
      </c>
      <c r="J922" s="86">
        <f t="shared" si="17"/>
        <v>-5581</v>
      </c>
      <c r="K922" s="23">
        <f t="shared" si="18"/>
        <v>-75340</v>
      </c>
    </row>
    <row r="923" spans="1:11" ht="15.75" hidden="1" x14ac:dyDescent="0.25">
      <c r="A923" s="16" t="s">
        <v>13</v>
      </c>
      <c r="B923" s="29">
        <f t="shared" si="20"/>
        <v>9</v>
      </c>
      <c r="C923">
        <v>2661</v>
      </c>
      <c r="D923" s="30" t="s">
        <v>700</v>
      </c>
      <c r="E923" s="88">
        <v>45910</v>
      </c>
      <c r="F923" s="66" t="s">
        <v>487</v>
      </c>
      <c r="G923" s="66" t="s">
        <v>489</v>
      </c>
      <c r="H923" s="89" t="s">
        <v>732</v>
      </c>
      <c r="I923" s="86">
        <v>-329595</v>
      </c>
      <c r="J923" s="86">
        <f t="shared" si="17"/>
        <v>-26368</v>
      </c>
      <c r="K923" s="23">
        <f t="shared" si="18"/>
        <v>-355963</v>
      </c>
    </row>
    <row r="924" spans="1:11" ht="15.75" hidden="1" x14ac:dyDescent="0.25">
      <c r="A924" s="16" t="s">
        <v>13</v>
      </c>
      <c r="B924" s="29">
        <f t="shared" si="20"/>
        <v>9</v>
      </c>
      <c r="C924">
        <v>2661</v>
      </c>
      <c r="D924" s="30" t="s">
        <v>700</v>
      </c>
      <c r="E924" s="88">
        <v>45913</v>
      </c>
      <c r="F924" s="66" t="s">
        <v>487</v>
      </c>
      <c r="G924" s="66" t="s">
        <v>489</v>
      </c>
      <c r="H924" s="89" t="s">
        <v>713</v>
      </c>
      <c r="I924" s="86">
        <v>-535258</v>
      </c>
      <c r="J924" s="86">
        <f t="shared" si="17"/>
        <v>-42821</v>
      </c>
      <c r="K924" s="23">
        <f t="shared" si="18"/>
        <v>-578079</v>
      </c>
    </row>
    <row r="925" spans="1:11" ht="15.75" hidden="1" x14ac:dyDescent="0.25">
      <c r="A925" s="16" t="s">
        <v>13</v>
      </c>
      <c r="B925" s="29">
        <f t="shared" si="20"/>
        <v>9</v>
      </c>
      <c r="C925">
        <v>2661</v>
      </c>
      <c r="D925" s="30" t="s">
        <v>700</v>
      </c>
      <c r="E925" s="88">
        <v>45913</v>
      </c>
      <c r="F925" s="66" t="s">
        <v>487</v>
      </c>
      <c r="G925" s="66" t="s">
        <v>489</v>
      </c>
      <c r="H925" s="89" t="s">
        <v>769</v>
      </c>
      <c r="I925" s="86">
        <v>-94955</v>
      </c>
      <c r="J925" s="86">
        <f t="shared" si="17"/>
        <v>-7596</v>
      </c>
      <c r="K925" s="23">
        <f t="shared" si="18"/>
        <v>-102551</v>
      </c>
    </row>
    <row r="926" spans="1:11" ht="15.75" hidden="1" x14ac:dyDescent="0.25">
      <c r="A926" s="16" t="s">
        <v>13</v>
      </c>
      <c r="B926" s="29">
        <f t="shared" si="20"/>
        <v>9</v>
      </c>
      <c r="C926">
        <v>2661</v>
      </c>
      <c r="D926" s="30" t="s">
        <v>700</v>
      </c>
      <c r="E926" s="88">
        <v>45913</v>
      </c>
      <c r="F926" s="66" t="s">
        <v>487</v>
      </c>
      <c r="G926" s="66" t="s">
        <v>489</v>
      </c>
      <c r="H926" s="89" t="s">
        <v>780</v>
      </c>
      <c r="I926" s="86">
        <v>-113113</v>
      </c>
      <c r="J926" s="86">
        <f t="shared" si="17"/>
        <v>-9049</v>
      </c>
      <c r="K926" s="23">
        <f t="shared" si="18"/>
        <v>-122162</v>
      </c>
    </row>
    <row r="927" spans="1:11" ht="15.75" hidden="1" x14ac:dyDescent="0.25">
      <c r="A927" s="16" t="s">
        <v>13</v>
      </c>
      <c r="B927" s="29">
        <f t="shared" si="20"/>
        <v>9</v>
      </c>
      <c r="C927">
        <v>2661</v>
      </c>
      <c r="D927" s="30" t="s">
        <v>700</v>
      </c>
      <c r="E927" s="88">
        <v>45914</v>
      </c>
      <c r="F927" s="66" t="s">
        <v>487</v>
      </c>
      <c r="G927" s="66" t="s">
        <v>489</v>
      </c>
      <c r="H927" s="89" t="s">
        <v>720</v>
      </c>
      <c r="I927" s="86">
        <v>-218618</v>
      </c>
      <c r="J927" s="86">
        <f t="shared" si="17"/>
        <v>-17489</v>
      </c>
      <c r="K927" s="23">
        <f t="shared" si="18"/>
        <v>-236107</v>
      </c>
    </row>
    <row r="928" spans="1:11" ht="15.75" hidden="1" x14ac:dyDescent="0.25">
      <c r="A928" s="16" t="s">
        <v>13</v>
      </c>
      <c r="B928" s="29">
        <f t="shared" si="20"/>
        <v>9</v>
      </c>
      <c r="C928">
        <v>2661</v>
      </c>
      <c r="D928" s="30" t="s">
        <v>700</v>
      </c>
      <c r="E928" s="88">
        <v>45915</v>
      </c>
      <c r="F928" s="66" t="s">
        <v>487</v>
      </c>
      <c r="G928" s="66" t="s">
        <v>489</v>
      </c>
      <c r="H928" s="89" t="s">
        <v>780</v>
      </c>
      <c r="I928" s="86">
        <v>-105505</v>
      </c>
      <c r="J928" s="86">
        <f t="shared" si="17"/>
        <v>-8440</v>
      </c>
      <c r="K928" s="23">
        <f t="shared" si="18"/>
        <v>-113945</v>
      </c>
    </row>
    <row r="929" spans="1:11" ht="15.75" hidden="1" x14ac:dyDescent="0.25">
      <c r="A929" s="16" t="s">
        <v>13</v>
      </c>
      <c r="B929" s="29">
        <f t="shared" si="20"/>
        <v>9</v>
      </c>
      <c r="C929">
        <v>2661</v>
      </c>
      <c r="D929" s="30" t="s">
        <v>700</v>
      </c>
      <c r="E929" s="88">
        <v>45916</v>
      </c>
      <c r="F929" s="66" t="s">
        <v>487</v>
      </c>
      <c r="G929" s="66" t="s">
        <v>489</v>
      </c>
      <c r="H929" s="89" t="s">
        <v>760</v>
      </c>
      <c r="I929" s="86">
        <v>-47673</v>
      </c>
      <c r="J929" s="86">
        <f t="shared" si="17"/>
        <v>-3814</v>
      </c>
      <c r="K929" s="23">
        <f t="shared" si="18"/>
        <v>-51487</v>
      </c>
    </row>
    <row r="930" spans="1:11" ht="15.75" hidden="1" x14ac:dyDescent="0.25">
      <c r="A930" s="16" t="s">
        <v>13</v>
      </c>
      <c r="B930" s="29">
        <f t="shared" si="20"/>
        <v>9</v>
      </c>
      <c r="C930">
        <v>2661</v>
      </c>
      <c r="D930" s="30" t="s">
        <v>700</v>
      </c>
      <c r="E930" s="88">
        <v>45916</v>
      </c>
      <c r="F930" s="66" t="s">
        <v>487</v>
      </c>
      <c r="G930" s="66" t="s">
        <v>489</v>
      </c>
      <c r="H930" s="89" t="s">
        <v>1070</v>
      </c>
      <c r="I930" s="86">
        <v>-153699</v>
      </c>
      <c r="J930" s="86">
        <f t="shared" si="17"/>
        <v>-12296</v>
      </c>
      <c r="K930" s="23">
        <f t="shared" si="18"/>
        <v>-165995</v>
      </c>
    </row>
    <row r="931" spans="1:11" ht="15.75" hidden="1" x14ac:dyDescent="0.25">
      <c r="A931" s="16" t="s">
        <v>13</v>
      </c>
      <c r="B931" s="29">
        <f t="shared" si="20"/>
        <v>9</v>
      </c>
      <c r="C931">
        <v>2661</v>
      </c>
      <c r="D931" s="30" t="s">
        <v>700</v>
      </c>
      <c r="E931" s="88">
        <v>45916</v>
      </c>
      <c r="F931" s="66" t="s">
        <v>487</v>
      </c>
      <c r="G931" s="66" t="s">
        <v>489</v>
      </c>
      <c r="H931" s="89" t="s">
        <v>746</v>
      </c>
      <c r="I931" s="86">
        <v>-62783</v>
      </c>
      <c r="J931" s="86">
        <f t="shared" si="17"/>
        <v>-5023</v>
      </c>
      <c r="K931" s="23">
        <f t="shared" si="18"/>
        <v>-67806</v>
      </c>
    </row>
    <row r="932" spans="1:11" ht="15.75" hidden="1" x14ac:dyDescent="0.25">
      <c r="A932" s="16" t="s">
        <v>13</v>
      </c>
      <c r="B932" s="29">
        <f t="shared" si="20"/>
        <v>9</v>
      </c>
      <c r="C932">
        <v>2661</v>
      </c>
      <c r="D932" s="30" t="s">
        <v>700</v>
      </c>
      <c r="E932" s="88">
        <v>45916</v>
      </c>
      <c r="F932" s="66" t="s">
        <v>487</v>
      </c>
      <c r="G932" s="66" t="s">
        <v>489</v>
      </c>
      <c r="H932" s="89" t="s">
        <v>746</v>
      </c>
      <c r="I932" s="86">
        <v>-106026</v>
      </c>
      <c r="J932" s="86">
        <f t="shared" si="17"/>
        <v>-8482</v>
      </c>
      <c r="K932" s="23">
        <f t="shared" si="18"/>
        <v>-114508</v>
      </c>
    </row>
    <row r="933" spans="1:11" ht="15.75" hidden="1" x14ac:dyDescent="0.25">
      <c r="A933" s="16" t="s">
        <v>13</v>
      </c>
      <c r="B933" s="29">
        <f t="shared" si="20"/>
        <v>9</v>
      </c>
      <c r="C933">
        <v>2661</v>
      </c>
      <c r="D933" s="30" t="s">
        <v>700</v>
      </c>
      <c r="E933" s="88">
        <v>45916</v>
      </c>
      <c r="F933" s="66" t="s">
        <v>487</v>
      </c>
      <c r="G933" s="66" t="s">
        <v>489</v>
      </c>
      <c r="H933" s="89" t="s">
        <v>752</v>
      </c>
      <c r="I933" s="86">
        <v>-212052</v>
      </c>
      <c r="J933" s="86">
        <f t="shared" si="17"/>
        <v>-16964</v>
      </c>
      <c r="K933" s="23">
        <f t="shared" si="18"/>
        <v>-229016</v>
      </c>
    </row>
    <row r="934" spans="1:11" ht="15.75" hidden="1" x14ac:dyDescent="0.25">
      <c r="A934" s="16" t="s">
        <v>13</v>
      </c>
      <c r="B934" s="29">
        <f t="shared" si="20"/>
        <v>9</v>
      </c>
      <c r="C934">
        <v>2661</v>
      </c>
      <c r="D934" s="30" t="s">
        <v>700</v>
      </c>
      <c r="E934" s="88">
        <v>45916</v>
      </c>
      <c r="F934" s="66" t="s">
        <v>487</v>
      </c>
      <c r="G934" s="66" t="s">
        <v>489</v>
      </c>
      <c r="H934" s="89" t="s">
        <v>767</v>
      </c>
      <c r="I934" s="86">
        <v>-318078</v>
      </c>
      <c r="J934" s="86">
        <f>ROUND((I934-M934)*8%,0)</f>
        <v>-25446</v>
      </c>
      <c r="K934" s="23">
        <f t="shared" si="18"/>
        <v>-343524</v>
      </c>
    </row>
    <row r="935" spans="1:11" ht="15.75" hidden="1" x14ac:dyDescent="0.25">
      <c r="A935" s="16" t="s">
        <v>13</v>
      </c>
      <c r="B935" s="29">
        <f t="shared" si="20"/>
        <v>9</v>
      </c>
      <c r="C935">
        <v>2661</v>
      </c>
      <c r="D935" s="30" t="s">
        <v>700</v>
      </c>
      <c r="E935" s="88">
        <v>45918</v>
      </c>
      <c r="F935" s="66" t="s">
        <v>487</v>
      </c>
      <c r="G935" s="66" t="s">
        <v>489</v>
      </c>
      <c r="H935" s="89" t="s">
        <v>716</v>
      </c>
      <c r="I935" s="86">
        <v>-106026</v>
      </c>
      <c r="J935" s="86">
        <f>ROUND((I935-M935)*8%,0)</f>
        <v>-8482</v>
      </c>
      <c r="K935" s="23">
        <f>I935+J935</f>
        <v>-114508</v>
      </c>
    </row>
    <row r="936" spans="1:11" ht="15.75" hidden="1" x14ac:dyDescent="0.25">
      <c r="A936" s="16" t="s">
        <v>13</v>
      </c>
      <c r="B936" s="29">
        <f t="shared" si="20"/>
        <v>9</v>
      </c>
      <c r="C936">
        <v>2661</v>
      </c>
      <c r="D936" s="30" t="s">
        <v>700</v>
      </c>
      <c r="E936" s="88">
        <v>45919</v>
      </c>
      <c r="F936" s="66" t="s">
        <v>487</v>
      </c>
      <c r="G936" s="66" t="s">
        <v>489</v>
      </c>
      <c r="H936" s="89" t="s">
        <v>722</v>
      </c>
      <c r="I936" s="86">
        <v>-106026</v>
      </c>
      <c r="J936" s="86">
        <f>ROUND((I936-M936)*8%,0)</f>
        <v>-8482</v>
      </c>
      <c r="K936" s="23">
        <f>I936+J936</f>
        <v>-114508</v>
      </c>
    </row>
    <row r="937" spans="1:11" ht="15.75" hidden="1" x14ac:dyDescent="0.25">
      <c r="A937" s="16" t="s">
        <v>13</v>
      </c>
      <c r="B937" s="29">
        <f t="shared" si="20"/>
        <v>9</v>
      </c>
      <c r="C937">
        <v>2661</v>
      </c>
      <c r="D937" s="30" t="s">
        <v>700</v>
      </c>
      <c r="E937" s="88">
        <v>45920</v>
      </c>
      <c r="F937" s="66" t="s">
        <v>487</v>
      </c>
      <c r="G937" s="66" t="s">
        <v>489</v>
      </c>
      <c r="H937" s="89" t="s">
        <v>740</v>
      </c>
      <c r="I937" s="86">
        <v>-529664</v>
      </c>
      <c r="J937" s="86">
        <f t="shared" ref="J937:J950" si="21">ROUND((I937-M937)*8%,0)</f>
        <v>-42373</v>
      </c>
      <c r="K937" s="23">
        <f t="shared" ref="K937:K950" si="22">I937+J937</f>
        <v>-572037</v>
      </c>
    </row>
    <row r="938" spans="1:11" ht="15.75" hidden="1" x14ac:dyDescent="0.25">
      <c r="A938" s="16" t="s">
        <v>13</v>
      </c>
      <c r="B938" s="29">
        <f t="shared" si="20"/>
        <v>9</v>
      </c>
      <c r="C938">
        <v>2661</v>
      </c>
      <c r="D938" s="30" t="s">
        <v>700</v>
      </c>
      <c r="E938" s="88">
        <v>45921</v>
      </c>
      <c r="F938" s="66" t="s">
        <v>487</v>
      </c>
      <c r="G938" s="66" t="s">
        <v>489</v>
      </c>
      <c r="H938" s="89" t="s">
        <v>1071</v>
      </c>
      <c r="I938" s="86">
        <v>-316515</v>
      </c>
      <c r="J938" s="86">
        <f t="shared" si="21"/>
        <v>-25321</v>
      </c>
      <c r="K938" s="23">
        <f t="shared" si="22"/>
        <v>-341836</v>
      </c>
    </row>
    <row r="939" spans="1:11" ht="15.75" hidden="1" x14ac:dyDescent="0.25">
      <c r="A939" s="16" t="s">
        <v>13</v>
      </c>
      <c r="B939" s="29">
        <f t="shared" si="20"/>
        <v>9</v>
      </c>
      <c r="C939">
        <v>2661</v>
      </c>
      <c r="D939" s="30" t="s">
        <v>700</v>
      </c>
      <c r="E939" s="88">
        <v>45921</v>
      </c>
      <c r="F939" s="66" t="s">
        <v>487</v>
      </c>
      <c r="G939" s="66" t="s">
        <v>489</v>
      </c>
      <c r="H939" s="89" t="s">
        <v>720</v>
      </c>
      <c r="I939" s="86">
        <v>-105505</v>
      </c>
      <c r="J939" s="86">
        <f t="shared" si="21"/>
        <v>-8440</v>
      </c>
      <c r="K939" s="23">
        <f t="shared" si="22"/>
        <v>-113945</v>
      </c>
    </row>
    <row r="940" spans="1:11" ht="15.75" hidden="1" x14ac:dyDescent="0.25">
      <c r="A940" s="16" t="s">
        <v>13</v>
      </c>
      <c r="B940" s="29">
        <f t="shared" si="20"/>
        <v>9</v>
      </c>
      <c r="C940">
        <v>2661</v>
      </c>
      <c r="D940" s="30" t="s">
        <v>700</v>
      </c>
      <c r="E940" s="88">
        <v>45922</v>
      </c>
      <c r="F940" s="66" t="s">
        <v>487</v>
      </c>
      <c r="G940" s="66" t="s">
        <v>489</v>
      </c>
      <c r="H940" s="89" t="s">
        <v>1069</v>
      </c>
      <c r="I940" s="86">
        <v>-756111</v>
      </c>
      <c r="J940" s="86">
        <f t="shared" si="21"/>
        <v>-60489</v>
      </c>
      <c r="K940" s="23">
        <f t="shared" si="22"/>
        <v>-816600</v>
      </c>
    </row>
    <row r="941" spans="1:11" ht="15.75" hidden="1" x14ac:dyDescent="0.25">
      <c r="A941" s="16" t="s">
        <v>13</v>
      </c>
      <c r="B941" s="29">
        <f t="shared" si="20"/>
        <v>9</v>
      </c>
      <c r="C941">
        <v>2661</v>
      </c>
      <c r="D941" s="30" t="s">
        <v>700</v>
      </c>
      <c r="E941" s="88">
        <v>45922</v>
      </c>
      <c r="F941" s="66" t="s">
        <v>487</v>
      </c>
      <c r="G941" s="66" t="s">
        <v>489</v>
      </c>
      <c r="H941" s="89" t="s">
        <v>764</v>
      </c>
      <c r="I941" s="86">
        <v>-149330</v>
      </c>
      <c r="J941" s="86">
        <f t="shared" si="21"/>
        <v>-11946</v>
      </c>
      <c r="K941" s="23">
        <f t="shared" si="22"/>
        <v>-161276</v>
      </c>
    </row>
    <row r="942" spans="1:11" ht="15.75" hidden="1" x14ac:dyDescent="0.25">
      <c r="A942" s="16" t="s">
        <v>13</v>
      </c>
      <c r="B942" s="29">
        <f t="shared" si="20"/>
        <v>9</v>
      </c>
      <c r="C942">
        <v>2661</v>
      </c>
      <c r="D942" s="30" t="s">
        <v>700</v>
      </c>
      <c r="E942" s="88">
        <v>45922</v>
      </c>
      <c r="F942" s="66" t="s">
        <v>487</v>
      </c>
      <c r="G942" s="66" t="s">
        <v>489</v>
      </c>
      <c r="H942" s="89" t="s">
        <v>728</v>
      </c>
      <c r="I942" s="86">
        <v>-507988</v>
      </c>
      <c r="J942" s="86">
        <f t="shared" si="21"/>
        <v>-40639</v>
      </c>
      <c r="K942" s="23">
        <f t="shared" si="22"/>
        <v>-548627</v>
      </c>
    </row>
    <row r="943" spans="1:11" ht="15.75" hidden="1" x14ac:dyDescent="0.25">
      <c r="A943" s="16" t="s">
        <v>13</v>
      </c>
      <c r="B943" s="29">
        <f t="shared" si="20"/>
        <v>9</v>
      </c>
      <c r="C943">
        <v>2661</v>
      </c>
      <c r="D943" s="30" t="s">
        <v>700</v>
      </c>
      <c r="E943" s="88">
        <v>45922</v>
      </c>
      <c r="F943" s="66" t="s">
        <v>487</v>
      </c>
      <c r="G943" s="66" t="s">
        <v>489</v>
      </c>
      <c r="H943" s="89" t="s">
        <v>738</v>
      </c>
      <c r="I943" s="86">
        <v>-157738</v>
      </c>
      <c r="J943" s="86">
        <f t="shared" si="21"/>
        <v>-12619</v>
      </c>
      <c r="K943" s="23">
        <f t="shared" si="22"/>
        <v>-170357</v>
      </c>
    </row>
    <row r="944" spans="1:11" ht="15.75" hidden="1" x14ac:dyDescent="0.25">
      <c r="A944" s="16" t="s">
        <v>13</v>
      </c>
      <c r="B944" s="29">
        <f t="shared" si="20"/>
        <v>9</v>
      </c>
      <c r="C944">
        <v>2661</v>
      </c>
      <c r="D944" s="30" t="s">
        <v>700</v>
      </c>
      <c r="E944" s="88">
        <v>45922</v>
      </c>
      <c r="F944" s="66" t="s">
        <v>487</v>
      </c>
      <c r="G944" s="66" t="s">
        <v>489</v>
      </c>
      <c r="H944" s="89" t="s">
        <v>705</v>
      </c>
      <c r="I944" s="86">
        <v>-317557</v>
      </c>
      <c r="J944" s="86">
        <f t="shared" si="21"/>
        <v>-25405</v>
      </c>
      <c r="K944" s="23">
        <f t="shared" si="22"/>
        <v>-342962</v>
      </c>
    </row>
    <row r="945" spans="1:11" ht="15.75" hidden="1" x14ac:dyDescent="0.25">
      <c r="A945" s="16" t="s">
        <v>13</v>
      </c>
      <c r="B945" s="29">
        <f t="shared" si="20"/>
        <v>9</v>
      </c>
      <c r="C945">
        <v>2661</v>
      </c>
      <c r="D945" s="30" t="s">
        <v>700</v>
      </c>
      <c r="E945" s="88">
        <v>45922</v>
      </c>
      <c r="F945" s="66" t="s">
        <v>487</v>
      </c>
      <c r="G945" s="66" t="s">
        <v>489</v>
      </c>
      <c r="H945" s="89" t="s">
        <v>1072</v>
      </c>
      <c r="I945" s="86">
        <v>-113113</v>
      </c>
      <c r="J945" s="86">
        <f t="shared" si="21"/>
        <v>-9049</v>
      </c>
      <c r="K945" s="23">
        <f t="shared" si="22"/>
        <v>-122162</v>
      </c>
    </row>
    <row r="946" spans="1:11" ht="15.75" hidden="1" x14ac:dyDescent="0.25">
      <c r="A946" s="16" t="s">
        <v>13</v>
      </c>
      <c r="B946" s="29">
        <f t="shared" si="20"/>
        <v>9</v>
      </c>
      <c r="C946">
        <v>2661</v>
      </c>
      <c r="D946" s="30" t="s">
        <v>700</v>
      </c>
      <c r="E946" s="88">
        <v>45923</v>
      </c>
      <c r="F946" s="66" t="s">
        <v>487</v>
      </c>
      <c r="G946" s="66" t="s">
        <v>489</v>
      </c>
      <c r="H946" s="89" t="s">
        <v>707</v>
      </c>
      <c r="I946" s="86">
        <v>-62783</v>
      </c>
      <c r="J946" s="86">
        <f t="shared" si="21"/>
        <v>-5023</v>
      </c>
      <c r="K946" s="23">
        <f t="shared" si="22"/>
        <v>-67806</v>
      </c>
    </row>
    <row r="947" spans="1:11" ht="15.75" hidden="1" x14ac:dyDescent="0.25">
      <c r="A947" s="16" t="s">
        <v>13</v>
      </c>
      <c r="B947" s="29">
        <f t="shared" si="20"/>
        <v>9</v>
      </c>
      <c r="C947">
        <v>2661</v>
      </c>
      <c r="D947" s="30" t="s">
        <v>700</v>
      </c>
      <c r="E947" s="88">
        <v>45923</v>
      </c>
      <c r="F947" s="66" t="s">
        <v>487</v>
      </c>
      <c r="G947" s="66" t="s">
        <v>489</v>
      </c>
      <c r="H947" s="89" t="s">
        <v>711</v>
      </c>
      <c r="I947" s="86">
        <v>-219139</v>
      </c>
      <c r="J947" s="86">
        <f t="shared" si="21"/>
        <v>-17531</v>
      </c>
      <c r="K947" s="23">
        <f t="shared" si="22"/>
        <v>-236670</v>
      </c>
    </row>
    <row r="948" spans="1:11" ht="15.75" hidden="1" x14ac:dyDescent="0.25">
      <c r="A948" s="16" t="s">
        <v>13</v>
      </c>
      <c r="B948" s="29">
        <f t="shared" si="20"/>
        <v>9</v>
      </c>
      <c r="C948">
        <v>2661</v>
      </c>
      <c r="D948" s="30" t="s">
        <v>700</v>
      </c>
      <c r="E948" s="88">
        <v>45923</v>
      </c>
      <c r="F948" s="66" t="s">
        <v>487</v>
      </c>
      <c r="G948" s="66" t="s">
        <v>489</v>
      </c>
      <c r="H948" s="89" t="s">
        <v>1073</v>
      </c>
      <c r="I948" s="86">
        <v>-316515</v>
      </c>
      <c r="J948" s="86">
        <f t="shared" si="21"/>
        <v>-25321</v>
      </c>
      <c r="K948" s="23">
        <f t="shared" si="22"/>
        <v>-341836</v>
      </c>
    </row>
    <row r="949" spans="1:11" ht="15.75" hidden="1" x14ac:dyDescent="0.25">
      <c r="A949" s="16" t="s">
        <v>13</v>
      </c>
      <c r="B949" s="29">
        <f t="shared" si="20"/>
        <v>9</v>
      </c>
      <c r="C949">
        <v>2661</v>
      </c>
      <c r="D949" s="30" t="s">
        <v>700</v>
      </c>
      <c r="E949" s="88">
        <v>45925</v>
      </c>
      <c r="F949" s="66" t="s">
        <v>487</v>
      </c>
      <c r="G949" s="66" t="s">
        <v>489</v>
      </c>
      <c r="H949" s="89" t="s">
        <v>778</v>
      </c>
      <c r="I949" s="86">
        <v>-62783</v>
      </c>
      <c r="J949" s="86">
        <f t="shared" si="21"/>
        <v>-5023</v>
      </c>
      <c r="K949" s="23">
        <f t="shared" si="22"/>
        <v>-67806</v>
      </c>
    </row>
    <row r="950" spans="1:11" ht="15.75" hidden="1" x14ac:dyDescent="0.25">
      <c r="A950" s="16" t="s">
        <v>13</v>
      </c>
      <c r="B950" s="29">
        <f t="shared" si="20"/>
        <v>9</v>
      </c>
      <c r="C950">
        <v>2661</v>
      </c>
      <c r="D950" s="30" t="s">
        <v>700</v>
      </c>
      <c r="E950" s="88">
        <v>45925</v>
      </c>
      <c r="F950" s="66" t="s">
        <v>487</v>
      </c>
      <c r="G950" s="66" t="s">
        <v>489</v>
      </c>
      <c r="H950" s="89" t="s">
        <v>709</v>
      </c>
      <c r="I950" s="86">
        <v>-212052</v>
      </c>
      <c r="J950" s="86">
        <f t="shared" si="21"/>
        <v>-16964</v>
      </c>
      <c r="K950" s="23">
        <f t="shared" si="22"/>
        <v>-229016</v>
      </c>
    </row>
  </sheetData>
  <autoFilter ref="A3:L950">
    <filterColumn colId="0">
      <filters>
        <filter val="TT"/>
      </filters>
    </filterColumn>
  </autoFilter>
  <conditionalFormatting sqref="C483">
    <cfRule type="duplicateValues" dxfId="4" priority="3"/>
  </conditionalFormatting>
  <conditionalFormatting sqref="C497:C604">
    <cfRule type="duplicateValues" dxfId="3" priority="2"/>
  </conditionalFormatting>
  <conditionalFormatting sqref="C605">
    <cfRule type="duplicateValues" dxfId="2" priority="7"/>
  </conditionalFormatting>
  <conditionalFormatting sqref="C911:C1048576 C606:C805 C484:C496 C1:C482">
    <cfRule type="duplicateValues" dxfId="1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M13"/>
  <sheetViews>
    <sheetView workbookViewId="0">
      <selection activeCell="A11" sqref="A11:XFD11"/>
    </sheetView>
  </sheetViews>
  <sheetFormatPr defaultRowHeight="15" x14ac:dyDescent="0.25"/>
  <cols>
    <col min="1" max="1" width="5.42578125" customWidth="1"/>
    <col min="2" max="2" width="26.5703125" bestFit="1" customWidth="1"/>
    <col min="3" max="3" width="21" customWidth="1"/>
    <col min="4" max="4" width="23.28515625" customWidth="1"/>
    <col min="5" max="5" width="23.7109375" customWidth="1"/>
    <col min="6" max="6" width="24.85546875" customWidth="1"/>
    <col min="7" max="7" width="28.42578125" customWidth="1"/>
    <col min="8" max="8" width="13" hidden="1" customWidth="1"/>
    <col min="9" max="9" width="15.42578125" hidden="1" customWidth="1"/>
    <col min="10" max="10" width="14.42578125" hidden="1" customWidth="1"/>
    <col min="11" max="11" width="12.28515625" hidden="1" customWidth="1"/>
    <col min="12" max="12" width="17.5703125" customWidth="1"/>
    <col min="13" max="13" width="18.42578125" customWidth="1"/>
  </cols>
  <sheetData>
    <row r="2" spans="1:13" ht="19.5" x14ac:dyDescent="0.3">
      <c r="B2" s="95" t="s">
        <v>22</v>
      </c>
      <c r="C2" s="95"/>
      <c r="D2" s="95"/>
      <c r="E2" s="95"/>
      <c r="F2" s="95"/>
      <c r="G2" s="95"/>
    </row>
    <row r="3" spans="1:13" s="6" customFormat="1" ht="19.5" x14ac:dyDescent="0.3">
      <c r="A3" s="5"/>
      <c r="B3" s="5"/>
      <c r="C3" s="5" t="s">
        <v>12</v>
      </c>
      <c r="D3" s="5" t="s">
        <v>13</v>
      </c>
      <c r="E3" s="5" t="s">
        <v>14</v>
      </c>
      <c r="F3" s="5" t="s">
        <v>15</v>
      </c>
      <c r="G3" s="5"/>
    </row>
    <row r="4" spans="1:13" ht="35.65" customHeight="1" x14ac:dyDescent="0.25">
      <c r="B4" s="1" t="s">
        <v>16</v>
      </c>
      <c r="C4" s="7" t="s">
        <v>21</v>
      </c>
      <c r="D4" s="2" t="s">
        <v>20</v>
      </c>
      <c r="E4" s="2" t="s">
        <v>793</v>
      </c>
      <c r="F4" s="2" t="s">
        <v>19</v>
      </c>
      <c r="G4" s="2" t="s">
        <v>18</v>
      </c>
      <c r="H4" s="19"/>
      <c r="I4" s="19"/>
    </row>
    <row r="5" spans="1:13" s="10" customFormat="1" ht="24.75" customHeight="1" x14ac:dyDescent="0.25">
      <c r="A5" s="8"/>
      <c r="B5" s="3" t="s">
        <v>1</v>
      </c>
      <c r="C5" s="13"/>
      <c r="D5" s="4"/>
      <c r="E5" s="9"/>
      <c r="F5" s="9"/>
      <c r="G5" s="18">
        <v>106468858</v>
      </c>
      <c r="H5" s="17"/>
      <c r="I5" s="17"/>
      <c r="M5" s="36"/>
    </row>
    <row r="6" spans="1:13" s="10" customFormat="1" ht="24.75" customHeight="1" x14ac:dyDescent="0.25">
      <c r="B6" s="15">
        <v>1</v>
      </c>
      <c r="C6" s="11">
        <v>419156178</v>
      </c>
      <c r="D6" s="11">
        <v>-8522068</v>
      </c>
      <c r="E6" s="11">
        <v>-55153158</v>
      </c>
      <c r="F6" s="11">
        <v>0</v>
      </c>
      <c r="G6" s="11">
        <v>461949810</v>
      </c>
      <c r="H6" s="17"/>
      <c r="I6" s="17"/>
      <c r="J6" s="35">
        <v>37092861</v>
      </c>
      <c r="K6" s="36">
        <v>-18060297</v>
      </c>
    </row>
    <row r="7" spans="1:13" s="10" customFormat="1" ht="24.75" customHeight="1" x14ac:dyDescent="0.25">
      <c r="B7" s="15">
        <v>2</v>
      </c>
      <c r="C7" s="11">
        <v>99343067</v>
      </c>
      <c r="D7" s="11">
        <v>-18960291</v>
      </c>
      <c r="E7" s="11">
        <v>-6348750</v>
      </c>
      <c r="F7" s="11">
        <v>-378201605</v>
      </c>
      <c r="G7" s="11">
        <v>157782231</v>
      </c>
      <c r="H7" s="17"/>
      <c r="I7" s="17"/>
      <c r="J7" s="35">
        <v>2813397</v>
      </c>
      <c r="K7" s="36">
        <v>-3535353</v>
      </c>
    </row>
    <row r="8" spans="1:13" s="10" customFormat="1" ht="24.75" customHeight="1" x14ac:dyDescent="0.25">
      <c r="B8" s="15">
        <v>3</v>
      </c>
      <c r="C8" s="11">
        <v>105556758</v>
      </c>
      <c r="D8" s="11">
        <v>-24151031</v>
      </c>
      <c r="E8" s="11">
        <v>-10155954</v>
      </c>
      <c r="F8" s="11">
        <v>-149373130</v>
      </c>
      <c r="G8" s="11">
        <v>79658874</v>
      </c>
      <c r="H8" s="17"/>
      <c r="I8" s="17"/>
      <c r="J8" s="35">
        <v>3726411</v>
      </c>
      <c r="K8" s="36">
        <v>-6429543</v>
      </c>
    </row>
    <row r="9" spans="1:13" s="10" customFormat="1" ht="24.75" customHeight="1" x14ac:dyDescent="0.25">
      <c r="B9" s="15">
        <v>4</v>
      </c>
      <c r="C9" s="20">
        <v>111559341</v>
      </c>
      <c r="D9" s="20">
        <v>-21693455</v>
      </c>
      <c r="E9" s="20">
        <v>-7097741</v>
      </c>
      <c r="F9" s="20">
        <v>-74976175</v>
      </c>
      <c r="G9" s="11">
        <v>87450844</v>
      </c>
      <c r="H9" s="17"/>
      <c r="I9" s="17"/>
      <c r="J9" s="35">
        <v>6429551.7199999988</v>
      </c>
      <c r="K9" s="36">
        <v>-668189.28000000119</v>
      </c>
    </row>
    <row r="10" spans="1:13" s="10" customFormat="1" ht="24.75" customHeight="1" x14ac:dyDescent="0.25">
      <c r="B10" s="15">
        <v>5</v>
      </c>
      <c r="C10" s="11">
        <v>97549844</v>
      </c>
      <c r="D10" s="11">
        <v>-14285945</v>
      </c>
      <c r="E10" s="11">
        <v>-6576305</v>
      </c>
      <c r="F10" s="11">
        <v>-82768147</v>
      </c>
      <c r="G10" s="11">
        <v>81370291</v>
      </c>
      <c r="H10" s="17">
        <v>109542237.60000002</v>
      </c>
      <c r="I10" s="17">
        <v>-28171946.600000024</v>
      </c>
      <c r="J10" s="35">
        <v>7097739</v>
      </c>
      <c r="K10" s="36">
        <v>521434</v>
      </c>
      <c r="L10" s="36"/>
    </row>
    <row r="11" spans="1:13" s="10" customFormat="1" ht="24.75" customHeight="1" x14ac:dyDescent="0.25">
      <c r="B11" s="15">
        <v>6</v>
      </c>
      <c r="C11" s="11">
        <v>105794987</v>
      </c>
      <c r="D11" s="11">
        <v>-10880768</v>
      </c>
      <c r="E11" s="11">
        <v>-7399050</v>
      </c>
      <c r="F11" s="11">
        <v>-76687595</v>
      </c>
      <c r="G11" s="11">
        <v>92197865</v>
      </c>
      <c r="H11" s="17"/>
      <c r="I11" s="17"/>
      <c r="L11" s="40"/>
      <c r="M11" s="36"/>
    </row>
    <row r="12" spans="1:13" s="10" customFormat="1" ht="24.75" customHeight="1" x14ac:dyDescent="0.25">
      <c r="B12" s="15">
        <v>7</v>
      </c>
      <c r="C12" s="11">
        <v>176959799</v>
      </c>
      <c r="D12" s="11">
        <v>-14908438</v>
      </c>
      <c r="E12" s="11">
        <v>-12896473</v>
      </c>
      <c r="F12" s="11">
        <v>-86281766</v>
      </c>
      <c r="G12" s="11">
        <v>155070987</v>
      </c>
      <c r="M12" s="36"/>
    </row>
    <row r="13" spans="1:13" s="10" customFormat="1" ht="24.75" customHeight="1" x14ac:dyDescent="0.25">
      <c r="B13" s="21" t="s">
        <v>17</v>
      </c>
      <c r="C13" s="14">
        <f>SUM(C6:C12)</f>
        <v>1115919974</v>
      </c>
      <c r="D13" s="14">
        <f>SUM(D6:D12)</f>
        <v>-113401996</v>
      </c>
      <c r="E13" s="14">
        <f>SUM(E6:E12)</f>
        <v>-105627431</v>
      </c>
      <c r="F13" s="14">
        <f>SUM(F6:F12)</f>
        <v>-848288418</v>
      </c>
      <c r="G13" s="14"/>
    </row>
  </sheetData>
  <mergeCells count="1">
    <mergeCell ref="B2:G2"/>
  </mergeCells>
  <conditionalFormatting sqref="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2024</vt:lpstr>
      <vt:lpstr>2025</vt:lpstr>
      <vt:lpstr>Tổng hợp </vt:lpstr>
      <vt:lpstr>Chi tiết</vt:lpstr>
      <vt:lpstr>Sheet1</vt:lpstr>
      <vt:lpstr>'Tổng hợp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2025-10-21T02:07:20Z</dcterms:modified>
</cp:coreProperties>
</file>